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<sst xmlns="http://schemas.openxmlformats.org/spreadsheetml/2006/main" count="73" uniqueCount="73">
  <si>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</si>
  <si>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</si>
  <si>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</si>
  <si>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</si>
  <si>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</si>
  <si>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</si>
  <si>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</si>
  <si>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</si>
  <si>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</si>
  <si>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</si>
  <si>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</si>
  <si>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</si>
  <si>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</si>
  <si>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</si>
  <si>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</si>
  <si>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</si>
  <si>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</si>
  <si>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</si>
  <si>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</si>
  <si>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</si>
  <si>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</si>
  <si>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2017 год и на плановый период 2018 и 2019 годов   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</si>
  <si>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</si>
  <si>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</si>
  <si>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</si>
  <si>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</si>
  <si>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       
городского поселения       
на 2017 год и на плановый       
период 2018 и 2019 годов"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</si>
  <si>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</si>
  <si>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</si>
  <si>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</si>
  <si>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</si>
  <si>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</si>
  <si>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</si>
  <si>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</si>
  <si>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</si>
  <si>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</si>
  <si>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</si>
  <si>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</si>
  <si>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</si>
  <si>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</si>
  <si>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</si>
  <si>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</si>
  <si>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</si>
  <si>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</si>
  <si>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</si>
  <si>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r>
      <t>от</t>
    </r>
    <r>
      <rPr>
        <u val="single"/>
        <sz val="14"/>
        <color indexed="8"/>
        <rFont val="Times New Roman"/>
        <family val="1"/>
      </rPr>
      <t xml:space="preserve"> 17.11.2016 г.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78</t>
    </r>
    <r>
      <rPr>
        <sz val="14"/>
        <color indexed="8"/>
        <rFont val="Times New Roman"/>
        <family val="1"/>
      </rPr>
      <t xml:space="preserve"> </t>
    </r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</si>
  <si>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</si>
  <si>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</si>
  <si>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1004</t>
  </si>
  <si>
    <t xml:space="preserve">Охрана семьи и детства 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</si>
  <si>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</si>
  <si>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</si>
  <si>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</si>
  <si>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</si>
  <si>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</si>
  <si>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</si>
  <si>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</si>
  <si>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</si>
  <si>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</si>
  <si>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</si>
  <si>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</si>
  <si>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</si>
  <si>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</si>
  <si>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</si>
  <si>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</si>
  <si>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</si>
  <si>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</si>
  <si>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</si>
  <si>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</si>
  <si>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от________________№_______</t>
  </si>
  <si>
    <t>»</t>
  </si>
  <si>
    <t>«Приложение № 10</t>
  </si>
  <si>
    <t>Приложение №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</si>
</sst>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4" fontId="38" fillId="33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14" t="s">
        <v>72</v>
      </c>
      <c r="B1" s="14"/>
      <c r="C1" s="14"/>
      <c r="D1" s="14"/>
      <c r="E1" s="14"/>
      <c r="F1" s="11"/>
      <c r="G1" s="11"/>
    </row>
    <row r="2" spans="1:7" ht="18.75">
      <c r="A2" s="14" t="s">
        <v>63</v>
      </c>
      <c r="B2" s="14"/>
      <c r="C2" s="14"/>
      <c r="D2" s="14"/>
      <c r="E2" s="14"/>
      <c r="F2" s="11"/>
      <c r="G2" s="11"/>
    </row>
    <row r="3" spans="1:7" ht="18.75">
      <c r="A3" s="14" t="s">
        <v>64</v>
      </c>
      <c r="B3" s="14"/>
      <c r="C3" s="14"/>
      <c r="D3" s="14"/>
      <c r="E3" s="14"/>
      <c r="F3" s="11"/>
      <c r="G3" s="11"/>
    </row>
    <row r="4" spans="1:7" ht="18.75">
      <c r="A4" s="14" t="s">
        <v>65</v>
      </c>
      <c r="B4" s="14"/>
      <c r="C4" s="14"/>
      <c r="D4" s="14"/>
      <c r="E4" s="14"/>
      <c r="F4" s="11"/>
      <c r="G4" s="11"/>
    </row>
    <row r="5" spans="1:7" ht="77.25" customHeight="1">
      <c r="A5" s="15" t="s">
        <v>66</v>
      </c>
      <c r="B5" s="15"/>
      <c r="C5" s="15"/>
      <c r="D5" s="15"/>
      <c r="E5" s="15"/>
      <c r="F5" s="11"/>
      <c r="G5" s="11"/>
    </row>
    <row r="6" spans="1:7" ht="18.75">
      <c r="A6" s="14" t="s">
        <v>67</v>
      </c>
      <c r="B6" s="14"/>
      <c r="C6" s="14"/>
      <c r="D6" s="14"/>
      <c r="E6" s="14"/>
      <c r="F6" s="11"/>
      <c r="G6" s="11"/>
    </row>
    <row r="7" spans="1:7" ht="18.75">
      <c r="A7" s="14" t="s">
        <v>68</v>
      </c>
      <c r="B7" s="14"/>
      <c r="C7" s="14"/>
      <c r="D7" s="14"/>
      <c r="E7" s="14"/>
      <c r="F7" s="11"/>
      <c r="G7" s="11"/>
    </row>
    <row r="8" spans="1:7" ht="18.75">
      <c r="A8" s="14" t="s">
        <v>69</v>
      </c>
      <c r="B8" s="14"/>
      <c r="C8" s="14"/>
      <c r="D8" s="14"/>
      <c r="E8" s="14"/>
      <c r="F8" s="11"/>
      <c r="G8" s="11"/>
    </row>
    <row r="10" spans="1:5" ht="18.75">
      <c r="A10" s="14" t="s">
        <v>71</v>
      </c>
      <c r="B10" s="14"/>
      <c r="C10" s="14"/>
      <c r="D10" s="14"/>
      <c r="E10" s="14"/>
    </row>
    <row r="11" spans="1:5" ht="18.75">
      <c r="A11" s="14" t="s">
        <v>22</v>
      </c>
      <c r="B11" s="14"/>
      <c r="C11" s="14"/>
      <c r="D11" s="14"/>
      <c r="E11" s="14"/>
    </row>
    <row r="12" spans="1:5" ht="18.75">
      <c r="A12" s="14" t="s">
        <v>23</v>
      </c>
      <c r="B12" s="14"/>
      <c r="C12" s="14"/>
      <c r="D12" s="14"/>
      <c r="E12" s="14"/>
    </row>
    <row r="13" spans="1:5" ht="18.75">
      <c r="A13" s="14" t="s">
        <v>24</v>
      </c>
      <c r="B13" s="14"/>
      <c r="C13" s="14"/>
      <c r="D13" s="14"/>
      <c r="E13" s="14"/>
    </row>
    <row r="14" spans="1:5" ht="18.75">
      <c r="A14" s="14" t="s">
        <v>25</v>
      </c>
      <c r="B14" s="14"/>
      <c r="C14" s="14"/>
      <c r="D14" s="14"/>
      <c r="E14" s="14"/>
    </row>
    <row r="15" spans="1:5" ht="71.25" customHeight="1">
      <c r="A15" s="22" t="s">
        <v>26</v>
      </c>
      <c r="B15" s="22"/>
      <c r="C15" s="22"/>
      <c r="D15" s="22"/>
      <c r="E15" s="22"/>
    </row>
    <row r="16" spans="1:5" ht="18.75">
      <c r="A16" s="14" t="s">
        <v>45</v>
      </c>
      <c r="B16" s="14"/>
      <c r="C16" s="14"/>
      <c r="D16" s="14"/>
      <c r="E16" s="14"/>
    </row>
    <row r="17" ht="18.75">
      <c r="A17" s="12"/>
    </row>
    <row r="18" spans="1:5" ht="57.75" customHeight="1">
      <c r="A18" s="21" t="s">
        <v>21</v>
      </c>
      <c r="B18" s="21"/>
      <c r="C18" s="21"/>
      <c r="D18" s="21"/>
      <c r="E18" s="21"/>
    </row>
    <row r="19" ht="18.75">
      <c r="A19" s="12"/>
    </row>
    <row r="20" spans="1:5" ht="18.75" customHeight="1">
      <c r="A20" s="16" t="s">
        <v>0</v>
      </c>
      <c r="B20" s="17" t="s">
        <v>1</v>
      </c>
      <c r="C20" s="16" t="s">
        <v>2</v>
      </c>
      <c r="D20" s="16"/>
      <c r="E20" s="16"/>
    </row>
    <row r="21" spans="1:5" ht="18.75">
      <c r="A21" s="16"/>
      <c r="B21" s="18"/>
      <c r="C21" s="2" t="s">
        <v>3</v>
      </c>
      <c r="D21" s="2" t="s">
        <v>4</v>
      </c>
      <c r="E21" s="2" t="s">
        <v>5</v>
      </c>
    </row>
    <row r="22" spans="1:5" s="6" customFormat="1" ht="28.5" customHeight="1">
      <c r="A22" s="3" t="s">
        <v>16</v>
      </c>
      <c r="B22" s="4" t="s">
        <v>50</v>
      </c>
      <c r="C22" s="5">
        <f>SUM(C23:C26)</f>
        <v>7487213.24</v>
      </c>
      <c r="D22" s="5">
        <f>SUM(D23:D26)</f>
        <v>5565581.42</v>
      </c>
      <c r="E22" s="5">
        <f>SUM(E23:E26)</f>
        <v>5587789.720000001</v>
      </c>
    </row>
    <row r="23" spans="1:5" ht="56.25">
      <c r="A23" s="7" t="s">
        <v>17</v>
      </c>
      <c r="B23" s="8" t="s">
        <v>6</v>
      </c>
      <c r="C23" s="9">
        <f>690351.12</f>
        <v>690351.12</v>
      </c>
      <c r="D23" s="9">
        <f>690351.12</f>
        <v>690351.12</v>
      </c>
      <c r="E23" s="9">
        <f>690351.12</f>
        <v>690351.12</v>
      </c>
    </row>
    <row r="24" spans="1:5" ht="75">
      <c r="A24" s="7" t="s">
        <v>18</v>
      </c>
      <c r="B24" s="8" t="s">
        <v>47</v>
      </c>
      <c r="C24" s="9">
        <f>976506.4+441752.08+28554</f>
        <v>1446812.48</v>
      </c>
      <c r="D24" s="9">
        <f>976506.4+294197.78</f>
        <v>1270704.1800000002</v>
      </c>
      <c r="E24" s="9">
        <f>976506.4+294197.78</f>
        <v>1270704.1800000002</v>
      </c>
    </row>
    <row r="25" spans="1:5" ht="18.75">
      <c r="A25" s="7" t="s">
        <v>19</v>
      </c>
      <c r="B25" s="8" t="s">
        <v>7</v>
      </c>
      <c r="C25" s="9">
        <f>400000</f>
        <v>400000</v>
      </c>
      <c r="D25" s="9">
        <f>380560</f>
        <v>380560</v>
      </c>
      <c r="E25" s="9">
        <f>380560</f>
        <v>380560</v>
      </c>
    </row>
    <row r="26" spans="1:5" ht="18.75">
      <c r="A26" s="7" t="s">
        <v>20</v>
      </c>
      <c r="B26" s="8" t="s">
        <v>51</v>
      </c>
      <c r="C26" s="9">
        <f>4891031.21+5300+38455.56+11040.07+4222.8</f>
        <v>4950049.64</v>
      </c>
      <c r="D26" s="9">
        <f>100000+8000+25000+81000+9000+55000+190000+3500+2617188.12+135278</f>
        <v>3223966.12</v>
      </c>
      <c r="E26" s="9">
        <f>100000+8000+25000+72000+9000+60000+190000+29708.3+2617188.12+135278</f>
        <v>3246174.42</v>
      </c>
    </row>
    <row r="27" spans="1:5" ht="56.25">
      <c r="A27" s="3" t="s">
        <v>27</v>
      </c>
      <c r="B27" s="4" t="s">
        <v>52</v>
      </c>
      <c r="C27" s="5">
        <f>SUM(C28:C30)</f>
        <v>193512.71</v>
      </c>
      <c r="D27" s="5">
        <f>SUM(D28:D30)</f>
        <v>238000</v>
      </c>
      <c r="E27" s="5">
        <f>SUM(E28:E30)</f>
        <v>238000</v>
      </c>
    </row>
    <row r="28" spans="1:5" ht="57.75" customHeight="1">
      <c r="A28" s="7" t="s">
        <v>28</v>
      </c>
      <c r="B28" s="8" t="s">
        <v>8</v>
      </c>
      <c r="C28" s="9">
        <f>17560</f>
        <v>17560</v>
      </c>
      <c r="D28" s="9">
        <f>37000</f>
        <v>37000</v>
      </c>
      <c r="E28" s="9">
        <f>37000</f>
        <v>37000</v>
      </c>
    </row>
    <row r="29" spans="1:5" ht="18.75">
      <c r="A29" s="7" t="s">
        <v>29</v>
      </c>
      <c r="B29" s="8" t="s">
        <v>53</v>
      </c>
      <c r="C29" s="9">
        <f>175952.71</f>
        <v>175952.71</v>
      </c>
      <c r="D29" s="9">
        <f>113000</f>
        <v>113000</v>
      </c>
      <c r="E29" s="9">
        <f>113000</f>
        <v>113000</v>
      </c>
    </row>
    <row r="30" spans="1:5" ht="58.5" customHeight="1">
      <c r="A30" s="7" t="s">
        <v>43</v>
      </c>
      <c r="B30" s="8" t="s">
        <v>44</v>
      </c>
      <c r="C30" s="9">
        <v>0</v>
      </c>
      <c r="D30" s="9">
        <f>88000</f>
        <v>88000</v>
      </c>
      <c r="E30" s="9">
        <f>88000</f>
        <v>88000</v>
      </c>
    </row>
    <row r="31" spans="1:5" ht="18.75">
      <c r="A31" s="3" t="s">
        <v>30</v>
      </c>
      <c r="B31" s="4" t="s">
        <v>54</v>
      </c>
      <c r="C31" s="5">
        <f>SUM(C32:C34)</f>
        <v>25904307.29</v>
      </c>
      <c r="D31" s="5">
        <f>SUM(D32:D34)</f>
        <v>19750225.939999998</v>
      </c>
      <c r="E31" s="5">
        <f>SUM(E32:E34)</f>
        <v>19750525.939999998</v>
      </c>
    </row>
    <row r="32" spans="1:5" ht="18.75">
      <c r="A32" s="7" t="s">
        <v>31</v>
      </c>
      <c r="B32" s="8" t="s">
        <v>9</v>
      </c>
      <c r="C32" s="9">
        <f>1900000</f>
        <v>1900000</v>
      </c>
      <c r="D32" s="9">
        <f>1900000</f>
        <v>1900000</v>
      </c>
      <c r="E32" s="9">
        <f>1900000</f>
        <v>1900000</v>
      </c>
    </row>
    <row r="33" spans="1:5" ht="18.75">
      <c r="A33" s="7" t="s">
        <v>32</v>
      </c>
      <c r="B33" s="8" t="s">
        <v>55</v>
      </c>
      <c r="C33" s="13">
        <f>19297538.98+4184.75-128000+2340000+309526.7+356056.86</f>
        <v>22179307.29</v>
      </c>
      <c r="D33" s="9">
        <f>14638582.94+2794999+389044</f>
        <v>17822625.939999998</v>
      </c>
      <c r="E33" s="9">
        <f>14638582.94+2794999+389044</f>
        <v>17822625.939999998</v>
      </c>
    </row>
    <row r="34" spans="1:5" ht="37.5">
      <c r="A34" s="7" t="s">
        <v>33</v>
      </c>
      <c r="B34" s="8" t="s">
        <v>46</v>
      </c>
      <c r="C34" s="9">
        <f>25000+90000-90000+1710000+90000</f>
        <v>1825000</v>
      </c>
      <c r="D34" s="9">
        <f>27600</f>
        <v>27600</v>
      </c>
      <c r="E34" s="9">
        <f>27900</f>
        <v>27900</v>
      </c>
    </row>
    <row r="35" spans="1:5" ht="37.5">
      <c r="A35" s="3" t="s">
        <v>34</v>
      </c>
      <c r="B35" s="4" t="s">
        <v>56</v>
      </c>
      <c r="C35" s="5">
        <f>SUM(C36:C38)</f>
        <v>25137856.7</v>
      </c>
      <c r="D35" s="5">
        <f>SUM(D36:D38)</f>
        <v>17277916.240000002</v>
      </c>
      <c r="E35" s="5">
        <f>SUM(E36:E38)</f>
        <v>15301915.940000001</v>
      </c>
    </row>
    <row r="36" spans="1:5" ht="18.75">
      <c r="A36" s="7" t="s">
        <v>36</v>
      </c>
      <c r="B36" s="10" t="s">
        <v>38</v>
      </c>
      <c r="C36" s="9">
        <f>100500+1200000+60000+66118.29+108.38-60000-30538.14</f>
        <v>1336188.53</v>
      </c>
      <c r="D36" s="9">
        <f>1229499.3+1200000+60000+66103</f>
        <v>2555602.3</v>
      </c>
      <c r="E36" s="9">
        <f>30166+776905+60000+66103</f>
        <v>933174</v>
      </c>
    </row>
    <row r="37" spans="1:5" ht="18.75">
      <c r="A37" s="7" t="s">
        <v>35</v>
      </c>
      <c r="B37" s="8" t="s">
        <v>10</v>
      </c>
      <c r="C37" s="9">
        <f>70000+2400000+59360+169048.4</f>
        <v>2698408.4</v>
      </c>
      <c r="D37" s="9">
        <f>353572+2400000</f>
        <v>2753572</v>
      </c>
      <c r="E37" s="9">
        <f>2400000</f>
        <v>2400000</v>
      </c>
    </row>
    <row r="38" spans="1:5" ht="18.75">
      <c r="A38" s="7" t="s">
        <v>37</v>
      </c>
      <c r="B38" s="8" t="s">
        <v>57</v>
      </c>
      <c r="C38" s="9">
        <f>14619380.04+5865772.97+308724.9+20500+124024.1+6319.62+128000+30538.14</f>
        <v>21103259.77</v>
      </c>
      <c r="D38" s="9">
        <f>6994836+1829257+5500000+142242.06+254873-2752466.12</f>
        <v>11968741.940000001</v>
      </c>
      <c r="E38" s="9">
        <f>6994836+1829257+5500000+142242.06+254873-2752466.12</f>
        <v>11968741.940000001</v>
      </c>
    </row>
    <row r="39" spans="1:5" ht="18.75">
      <c r="A39" s="3" t="s">
        <v>39</v>
      </c>
      <c r="B39" s="4" t="s">
        <v>11</v>
      </c>
      <c r="C39" s="5">
        <f>C40</f>
        <v>373190.06</v>
      </c>
      <c r="D39" s="5">
        <f>D40</f>
        <v>307648</v>
      </c>
      <c r="E39" s="5">
        <f>E40</f>
        <v>307648</v>
      </c>
    </row>
    <row r="40" spans="1:5" ht="18.75">
      <c r="A40" s="7" t="s">
        <v>40</v>
      </c>
      <c r="B40" s="8" t="s">
        <v>12</v>
      </c>
      <c r="C40" s="9">
        <f>33440+5280+334470.06</f>
        <v>373190.06</v>
      </c>
      <c r="D40" s="9">
        <f>33440+5280+268928</f>
        <v>307648</v>
      </c>
      <c r="E40" s="9">
        <f>33440+5280+268928</f>
        <v>307648</v>
      </c>
    </row>
    <row r="41" spans="1:5" ht="18.75">
      <c r="A41" s="3" t="s">
        <v>41</v>
      </c>
      <c r="B41" s="4" t="s">
        <v>58</v>
      </c>
      <c r="C41" s="5">
        <f>C42</f>
        <v>18427325</v>
      </c>
      <c r="D41" s="5">
        <f>D42</f>
        <v>14232870</v>
      </c>
      <c r="E41" s="5">
        <f>E42</f>
        <v>14232870</v>
      </c>
    </row>
    <row r="42" spans="1:5" ht="18.75">
      <c r="A42" s="7" t="s">
        <v>42</v>
      </c>
      <c r="B42" s="8" t="s">
        <v>59</v>
      </c>
      <c r="C42" s="9">
        <f>17362212+395579+169534-50000+50000+500000</f>
        <v>18427325</v>
      </c>
      <c r="D42" s="9">
        <f>13046620+1150250+36000</f>
        <v>14232870</v>
      </c>
      <c r="E42" s="9">
        <f>13046620+1150250+36000</f>
        <v>14232870</v>
      </c>
    </row>
    <row r="43" spans="1:5" ht="18.75">
      <c r="A43" s="3">
        <v>1000</v>
      </c>
      <c r="B43" s="4" t="s">
        <v>60</v>
      </c>
      <c r="C43" s="5">
        <f>SUM(C44:C46)</f>
        <v>415901.4</v>
      </c>
      <c r="D43" s="5">
        <f>SUM(D44:D46)</f>
        <v>1379482.4</v>
      </c>
      <c r="E43" s="5">
        <f>SUM(E44:E46)</f>
        <v>7518802.4</v>
      </c>
    </row>
    <row r="44" spans="1:5" ht="18.75">
      <c r="A44" s="7">
        <v>1001</v>
      </c>
      <c r="B44" s="8" t="s">
        <v>13</v>
      </c>
      <c r="C44" s="9">
        <f>415901.4</f>
        <v>415901.4</v>
      </c>
      <c r="D44" s="9">
        <f>415901.4</f>
        <v>415901.4</v>
      </c>
      <c r="E44" s="9">
        <f>415901.4</f>
        <v>415901.4</v>
      </c>
    </row>
    <row r="45" spans="1:5" ht="18.75">
      <c r="A45" s="7">
        <v>1003</v>
      </c>
      <c r="B45" s="8" t="s">
        <v>61</v>
      </c>
      <c r="C45" s="9">
        <f>453249-158150-295099</f>
        <v>0</v>
      </c>
      <c r="D45" s="9">
        <f>668482+295099</f>
        <v>963581</v>
      </c>
      <c r="E45" s="9">
        <f>668482+295099</f>
        <v>963581</v>
      </c>
    </row>
    <row r="46" spans="1:5" ht="18.75">
      <c r="A46" s="7" t="s">
        <v>48</v>
      </c>
      <c r="B46" s="8" t="s">
        <v>49</v>
      </c>
      <c r="C46" s="9">
        <v>0</v>
      </c>
      <c r="D46" s="9">
        <v>0</v>
      </c>
      <c r="E46" s="9">
        <f>6139320</f>
        <v>6139320</v>
      </c>
    </row>
    <row r="47" spans="1:5" ht="18.75">
      <c r="A47" s="3">
        <v>1100</v>
      </c>
      <c r="B47" s="4" t="s">
        <v>14</v>
      </c>
      <c r="C47" s="5">
        <f>C48</f>
        <v>115840</v>
      </c>
      <c r="D47" s="5">
        <f>D48</f>
        <v>235840</v>
      </c>
      <c r="E47" s="5">
        <f>E48</f>
        <v>235840</v>
      </c>
    </row>
    <row r="48" spans="1:5" ht="18.75">
      <c r="A48" s="7">
        <v>1102</v>
      </c>
      <c r="B48" s="8" t="s">
        <v>15</v>
      </c>
      <c r="C48" s="9">
        <f>77440+38400</f>
        <v>115840</v>
      </c>
      <c r="D48" s="9">
        <f>77440+158400</f>
        <v>235840</v>
      </c>
      <c r="E48" s="9">
        <f>77440+158400</f>
        <v>235840</v>
      </c>
    </row>
    <row r="49" spans="1:5" s="6" customFormat="1" ht="27" customHeight="1">
      <c r="A49" s="19" t="s">
        <v>62</v>
      </c>
      <c r="B49" s="20"/>
      <c r="C49" s="5">
        <f>C22+C27+C31+C35+C39+C41+C43+C47</f>
        <v>78055146.4</v>
      </c>
      <c r="D49" s="5">
        <f>D22+D27+D31+D35+D39+D41+D43+D47</f>
        <v>58987564</v>
      </c>
      <c r="E49" s="5">
        <f>E22+E27+E31+E35+E39+E41+E43+E47</f>
        <v>63173391.99999999</v>
      </c>
    </row>
    <row r="50" ht="18.75">
      <c r="E50" s="12" t="s">
        <v>70</v>
      </c>
    </row>
  </sheetData>
  <sheetProtection/>
  <mergeCells count="20">
    <mergeCell ref="A49:B49"/>
    <mergeCell ref="A18:E18"/>
    <mergeCell ref="A15:E15"/>
    <mergeCell ref="A16:E16"/>
    <mergeCell ref="A6:E6"/>
    <mergeCell ref="A7:E7"/>
    <mergeCell ref="A8:E8"/>
    <mergeCell ref="A20:A21"/>
    <mergeCell ref="B20:B21"/>
    <mergeCell ref="C20:E20"/>
    <mergeCell ref="A10:E10"/>
    <mergeCell ref="A11:E11"/>
    <mergeCell ref="A12:E12"/>
    <mergeCell ref="A13:E13"/>
    <mergeCell ref="A14:E14"/>
    <mergeCell ref="A1:E1"/>
    <mergeCell ref="A2:E2"/>
    <mergeCell ref="A3:E3"/>
    <mergeCell ref="A4:E4"/>
    <mergeCell ref="A5:E5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2017-06-21T12:43:56Z</dcterms:modified>
  <cp:category/>
  <cp:version/>
  <cp:contentType/>
  <cp:contentStatus/>
</cp:coreProperties>
</file>