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9 Вед 2018-2019" sheetId="1" r:id="rId1"/>
  </sheets>
  <definedNames>
    <definedName name="_xlnm.Print_Titles" localSheetId="0">'Прил.№9 Вед 2018-2019'!$25:$25</definedName>
  </definedNames>
  <calcPr fullCalcOnLoad="1"/>
</workbook>
</file>

<file path=xl/sharedStrings.xml><?xml version="1.0" encoding="utf-8"?>
<sst xmlns="http://schemas.openxmlformats.org/spreadsheetml/2006/main" count="280" uniqueCount="146">
  <si>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</si>
  <si>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</si>
  <si>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</si>
  <si>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</si>
  <si>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</si>
  <si>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</si>
  <si>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</si>
  <si>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</si>
  <si>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</si>
  <si>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</si>
  <si>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</si>
  <si>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</si>
  <si>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</si>
  <si>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</si>
  <si>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</si>
  <si>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</si>
  <si>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</si>
  <si>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</si>
  <si>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</si>
  <si>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</si>
  <si>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</si>
  <si>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</si>
  <si>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</si>
  <si>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</si>
  <si>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</si>
  <si>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</si>
  <si>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</si>
  <si>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</si>
  <si>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</si>
  <si>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</si>
  <si>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>2018 год</t>
  </si>
  <si>
    <t>2019 год</t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</si>
  <si>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</si>
  <si>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</si>
  <si>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</si>
  <si>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</si>
  <si>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</si>
  <si>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</si>
  <si>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</si>
  <si>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</si>
  <si>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 xml:space="preserve">Содержание и обслуживание казны (Закупка товаров, работ и услуг для обеспечения государственных (муниципальных) нужд) 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</si>
  <si>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</si>
  <si>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</si>
  <si>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</si>
  <si>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</si>
  <si>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</si>
  <si>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</si>
  <si>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</si>
  <si>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</si>
  <si>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</si>
  <si>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</si>
  <si>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</si>
  <si>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</si>
  <si>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</si>
  <si>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</si>
  <si>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</si>
  <si>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</si>
  <si>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</si>
  <si>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</si>
  <si>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</si>
  <si>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</si>
  <si>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</si>
  <si>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</si>
  <si>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</si>
  <si>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</si>
  <si>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</si>
  <si>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</si>
  <si>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</si>
  <si>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</si>
  <si>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</si>
  <si>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</si>
  <si>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</si>
  <si>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31 9 00 20340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</si>
  <si>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</si>
  <si>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</si>
  <si>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</si>
  <si>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</si>
  <si>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</si>
  <si>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</si>
  <si>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</si>
  <si>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</si>
  <si>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</si>
  <si>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</si>
  <si>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</si>
  <si>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</si>
  <si>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</si>
  <si>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</si>
  <si>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</si>
  <si>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</si>
  <si>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</si>
  <si>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</si>
  <si>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</si>
  <si>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</si>
  <si>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</si>
  <si>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</si>
  <si>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</si>
  <si>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</si>
  <si>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</si>
  <si>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</si>
  <si>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</si>
  <si>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</si>
  <si>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</si>
  <si>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</si>
  <si>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</si>
  <si>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</si>
  <si>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</si>
  <si>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</si>
  <si>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</si>
  <si>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04 1 01 L0200 </t>
  </si>
  <si>
    <t>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</si>
  <si>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S0280</t>
  </si>
  <si>
    <t>30 9 00 00200</t>
  </si>
  <si>
    <t>30 9 00 00210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</si>
  <si>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</si>
  <si>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</si>
  <si>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</si>
  <si>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</si>
  <si>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</si>
  <si>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</si>
  <si>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на 2017 год и на плановый</t>
  </si>
  <si>
    <t>период 2018 и 2019 годов"</t>
  </si>
  <si>
    <t>Ведомственная структура расходов бюджета Южского городского поселения на 2018 и 2019 годы</t>
  </si>
  <si>
    <t>Сумма, руб.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</si>
  <si>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</si>
  <si>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</si>
  <si>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</si>
  <si>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</si>
  <si>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 </t>
    </r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</si>
  <si>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</si>
  <si>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</si>
  <si>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</si>
  <si>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 государственной (муниципальной) собственности)</t>
  </si>
  <si>
    <t xml:space="preserve">01 1 01 R0820 </t>
  </si>
  <si>
    <t xml:space="preserve">Южского муниципального района </t>
  </si>
  <si>
    <t xml:space="preserve"> поселения на 2017 год и на</t>
  </si>
  <si>
    <t>плановый период 2018 и 2019 годов""</t>
  </si>
  <si>
    <t>Приложение № 6</t>
  </si>
  <si>
    <t>«Приложение № 9</t>
  </si>
  <si>
    <t>»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</si>
  <si>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</si>
  <si>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</si>
  <si>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</si>
  <si>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</si>
  <si>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 Южского</t>
  </si>
  <si>
    <r>
      <t>от</t>
    </r>
    <r>
      <rPr>
        <u val="single"/>
        <sz val="14"/>
        <rFont val="Times New Roman"/>
        <family val="1"/>
      </rPr>
      <t xml:space="preserve"> 14.07.2017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47</t>
    </r>
  </si>
  <si>
    <t>"О внесении изменений и дополнений 
в решение Совета Южского городского
поселения от 17.11.2016 № 78
"О бюджете Южского городского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</si>
</sst>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vertical="center" textRotation="90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="80" zoomScaleNormal="80" zoomScalePageLayoutView="0" workbookViewId="0" topLeftCell="A1">
      <selection activeCell="A7" sqref="A7:H7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21.00390625" style="1" customWidth="1"/>
    <col min="9" max="9" width="40.00390625" style="1" customWidth="1"/>
    <col min="10" max="16384" width="9.140625" style="1" customWidth="1"/>
  </cols>
  <sheetData>
    <row r="1" spans="1:8" ht="18.75">
      <c r="A1" s="25" t="s">
        <v>136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143</v>
      </c>
      <c r="B2" s="25"/>
      <c r="C2" s="25"/>
      <c r="D2" s="25"/>
      <c r="E2" s="25"/>
      <c r="F2" s="25"/>
      <c r="G2" s="25"/>
      <c r="H2" s="25"/>
    </row>
    <row r="3" spans="1:8" ht="18.75">
      <c r="A3" s="25" t="s">
        <v>118</v>
      </c>
      <c r="B3" s="25"/>
      <c r="C3" s="25"/>
      <c r="D3" s="25"/>
      <c r="E3" s="25"/>
      <c r="F3" s="25"/>
      <c r="G3" s="25"/>
      <c r="H3" s="25"/>
    </row>
    <row r="4" spans="1:8" ht="18.75">
      <c r="A4" s="25" t="s">
        <v>133</v>
      </c>
      <c r="B4" s="25"/>
      <c r="C4" s="25"/>
      <c r="D4" s="25"/>
      <c r="E4" s="25"/>
      <c r="F4" s="25"/>
      <c r="G4" s="25"/>
      <c r="H4" s="25"/>
    </row>
    <row r="5" spans="1:8" ht="75" customHeight="1">
      <c r="A5" s="26" t="s">
        <v>145</v>
      </c>
      <c r="B5" s="26"/>
      <c r="C5" s="26"/>
      <c r="D5" s="26"/>
      <c r="E5" s="26"/>
      <c r="F5" s="26"/>
      <c r="G5" s="26"/>
      <c r="H5" s="26"/>
    </row>
    <row r="6" spans="1:8" ht="18.75">
      <c r="A6" s="25" t="s">
        <v>134</v>
      </c>
      <c r="B6" s="25"/>
      <c r="C6" s="25"/>
      <c r="D6" s="25"/>
      <c r="E6" s="25"/>
      <c r="F6" s="25"/>
      <c r="G6" s="25"/>
      <c r="H6" s="25"/>
    </row>
    <row r="7" spans="1:8" ht="18.75">
      <c r="A7" s="25" t="s">
        <v>135</v>
      </c>
      <c r="B7" s="25"/>
      <c r="C7" s="25"/>
      <c r="D7" s="25"/>
      <c r="E7" s="25"/>
      <c r="F7" s="25"/>
      <c r="G7" s="25"/>
      <c r="H7" s="25"/>
    </row>
    <row r="8" spans="1:8" ht="18.75">
      <c r="A8" s="25" t="s">
        <v>144</v>
      </c>
      <c r="B8" s="25"/>
      <c r="C8" s="25"/>
      <c r="D8" s="25"/>
      <c r="E8" s="25"/>
      <c r="F8" s="25"/>
      <c r="G8" s="25"/>
      <c r="H8" s="25"/>
    </row>
    <row r="10" spans="1:8" ht="18.75">
      <c r="A10" s="25" t="s">
        <v>137</v>
      </c>
      <c r="B10" s="25"/>
      <c r="C10" s="25"/>
      <c r="D10" s="25"/>
      <c r="E10" s="25"/>
      <c r="F10" s="25"/>
      <c r="G10" s="25"/>
      <c r="H10" s="25"/>
    </row>
    <row r="11" spans="1:8" ht="18.75">
      <c r="A11" s="25" t="s">
        <v>113</v>
      </c>
      <c r="B11" s="25"/>
      <c r="C11" s="25"/>
      <c r="D11" s="25"/>
      <c r="E11" s="25"/>
      <c r="F11" s="25"/>
      <c r="G11" s="25"/>
      <c r="H11" s="25"/>
    </row>
    <row r="12" spans="1:8" ht="18.75">
      <c r="A12" s="25" t="s">
        <v>114</v>
      </c>
      <c r="B12" s="25"/>
      <c r="C12" s="25"/>
      <c r="D12" s="25"/>
      <c r="E12" s="25"/>
      <c r="F12" s="25"/>
      <c r="G12" s="25"/>
      <c r="H12" s="25"/>
    </row>
    <row r="13" spans="1:8" ht="18.75">
      <c r="A13" s="25" t="s">
        <v>115</v>
      </c>
      <c r="B13" s="25"/>
      <c r="C13" s="25"/>
      <c r="D13" s="25"/>
      <c r="E13" s="25"/>
      <c r="F13" s="25"/>
      <c r="G13" s="25"/>
      <c r="H13" s="25"/>
    </row>
    <row r="14" spans="1:8" ht="18.75">
      <c r="A14" s="25" t="s">
        <v>116</v>
      </c>
      <c r="B14" s="25"/>
      <c r="C14" s="25"/>
      <c r="D14" s="25"/>
      <c r="E14" s="25"/>
      <c r="F14" s="25"/>
      <c r="G14" s="25"/>
      <c r="H14" s="25"/>
    </row>
    <row r="15" spans="1:8" ht="18.75">
      <c r="A15" s="25" t="s">
        <v>117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118</v>
      </c>
      <c r="B16" s="25"/>
      <c r="C16" s="25"/>
      <c r="D16" s="25"/>
      <c r="E16" s="25"/>
      <c r="F16" s="25"/>
      <c r="G16" s="25"/>
      <c r="H16" s="25"/>
    </row>
    <row r="17" spans="1:8" ht="18.75">
      <c r="A17" s="25" t="s">
        <v>119</v>
      </c>
      <c r="B17" s="25"/>
      <c r="C17" s="25"/>
      <c r="D17" s="25"/>
      <c r="E17" s="25"/>
      <c r="F17" s="25"/>
      <c r="G17" s="25"/>
      <c r="H17" s="25"/>
    </row>
    <row r="18" spans="1:8" ht="18.75">
      <c r="A18" s="25" t="s">
        <v>120</v>
      </c>
      <c r="B18" s="25"/>
      <c r="C18" s="25"/>
      <c r="D18" s="25"/>
      <c r="E18" s="25"/>
      <c r="F18" s="25"/>
      <c r="G18" s="25"/>
      <c r="H18" s="25"/>
    </row>
    <row r="19" spans="1:8" ht="18.75">
      <c r="A19" s="25" t="s">
        <v>127</v>
      </c>
      <c r="B19" s="25"/>
      <c r="C19" s="25"/>
      <c r="D19" s="25"/>
      <c r="E19" s="25"/>
      <c r="F19" s="25"/>
      <c r="G19" s="25"/>
      <c r="H19" s="25"/>
    </row>
    <row r="21" spans="1:8" s="4" customFormat="1" ht="22.5" customHeight="1">
      <c r="A21" s="32" t="s">
        <v>121</v>
      </c>
      <c r="B21" s="32"/>
      <c r="C21" s="32"/>
      <c r="D21" s="32"/>
      <c r="E21" s="32"/>
      <c r="F21" s="32"/>
      <c r="G21" s="32"/>
      <c r="H21" s="32"/>
    </row>
    <row r="23" spans="1:8" ht="18.75" customHeight="1">
      <c r="A23" s="35" t="s">
        <v>0</v>
      </c>
      <c r="B23" s="33" t="s">
        <v>32</v>
      </c>
      <c r="C23" s="33" t="s">
        <v>1</v>
      </c>
      <c r="D23" s="33" t="s">
        <v>2</v>
      </c>
      <c r="E23" s="35" t="s">
        <v>3</v>
      </c>
      <c r="F23" s="35" t="s">
        <v>4</v>
      </c>
      <c r="G23" s="27" t="s">
        <v>122</v>
      </c>
      <c r="H23" s="28"/>
    </row>
    <row r="24" spans="1:8" ht="96.75" customHeight="1">
      <c r="A24" s="35"/>
      <c r="B24" s="34"/>
      <c r="C24" s="36"/>
      <c r="D24" s="36"/>
      <c r="E24" s="35"/>
      <c r="F24" s="35"/>
      <c r="G24" s="19" t="s">
        <v>30</v>
      </c>
      <c r="H24" s="19" t="s">
        <v>31</v>
      </c>
    </row>
    <row r="25" spans="1:8" s="5" customFormat="1" ht="18.75">
      <c r="A25" s="15" t="s">
        <v>5</v>
      </c>
      <c r="B25" s="16" t="s">
        <v>6</v>
      </c>
      <c r="C25" s="16" t="s">
        <v>7</v>
      </c>
      <c r="D25" s="16" t="s">
        <v>8</v>
      </c>
      <c r="E25" s="16" t="s">
        <v>9</v>
      </c>
      <c r="F25" s="16" t="s">
        <v>10</v>
      </c>
      <c r="G25" s="20">
        <v>7</v>
      </c>
      <c r="H25" s="20">
        <v>8</v>
      </c>
    </row>
    <row r="26" spans="1:9" s="7" customFormat="1" ht="27" customHeight="1">
      <c r="A26" s="6" t="s">
        <v>28</v>
      </c>
      <c r="B26" s="2" t="s">
        <v>11</v>
      </c>
      <c r="C26" s="2" t="s">
        <v>12</v>
      </c>
      <c r="D26" s="2" t="s">
        <v>12</v>
      </c>
      <c r="E26" s="2" t="s">
        <v>13</v>
      </c>
      <c r="F26" s="2" t="s">
        <v>14</v>
      </c>
      <c r="G26" s="22">
        <f>SUM(G27:G68)</f>
        <v>55748908.940000005</v>
      </c>
      <c r="H26" s="22">
        <f>SUM(H27:H68)</f>
        <v>59957115.61</v>
      </c>
      <c r="I26" s="8"/>
    </row>
    <row r="27" spans="1:8" s="4" customFormat="1" ht="42" customHeight="1">
      <c r="A27" s="9" t="s">
        <v>56</v>
      </c>
      <c r="B27" s="16" t="s">
        <v>11</v>
      </c>
      <c r="C27" s="16" t="s">
        <v>15</v>
      </c>
      <c r="D27" s="16" t="s">
        <v>19</v>
      </c>
      <c r="E27" s="10" t="s">
        <v>44</v>
      </c>
      <c r="F27" s="10">
        <v>800</v>
      </c>
      <c r="G27" s="21">
        <f>380560</f>
        <v>380560</v>
      </c>
      <c r="H27" s="21">
        <f>380560</f>
        <v>380560</v>
      </c>
    </row>
    <row r="28" spans="1:8" s="4" customFormat="1" ht="132.75" customHeight="1">
      <c r="A28" s="11" t="s">
        <v>125</v>
      </c>
      <c r="B28" s="16" t="s">
        <v>11</v>
      </c>
      <c r="C28" s="16" t="s">
        <v>15</v>
      </c>
      <c r="D28" s="16" t="s">
        <v>20</v>
      </c>
      <c r="E28" s="10" t="s">
        <v>45</v>
      </c>
      <c r="F28" s="10">
        <v>600</v>
      </c>
      <c r="G28" s="21">
        <f>100000</f>
        <v>100000</v>
      </c>
      <c r="H28" s="21">
        <f>100000</f>
        <v>100000</v>
      </c>
    </row>
    <row r="29" spans="1:8" s="4" customFormat="1" ht="77.25" customHeight="1">
      <c r="A29" s="11" t="s">
        <v>77</v>
      </c>
      <c r="B29" s="19" t="s">
        <v>11</v>
      </c>
      <c r="C29" s="16" t="s">
        <v>15</v>
      </c>
      <c r="D29" s="16" t="s">
        <v>20</v>
      </c>
      <c r="E29" s="10" t="s">
        <v>78</v>
      </c>
      <c r="F29" s="10">
        <v>200</v>
      </c>
      <c r="G29" s="21">
        <f>3500</f>
        <v>3500</v>
      </c>
      <c r="H29" s="21">
        <f>29708.3</f>
        <v>29708.3</v>
      </c>
    </row>
    <row r="30" spans="1:8" s="4" customFormat="1" ht="43.5" customHeight="1">
      <c r="A30" s="12" t="s">
        <v>66</v>
      </c>
      <c r="B30" s="19" t="s">
        <v>11</v>
      </c>
      <c r="C30" s="16" t="s">
        <v>15</v>
      </c>
      <c r="D30" s="16" t="s">
        <v>20</v>
      </c>
      <c r="E30" s="10" t="s">
        <v>67</v>
      </c>
      <c r="F30" s="10">
        <v>200</v>
      </c>
      <c r="G30" s="21">
        <f>25000</f>
        <v>25000</v>
      </c>
      <c r="H30" s="21">
        <f>25000</f>
        <v>25000</v>
      </c>
    </row>
    <row r="31" spans="1:8" s="4" customFormat="1" ht="76.5" customHeight="1">
      <c r="A31" s="12" t="s">
        <v>68</v>
      </c>
      <c r="B31" s="19" t="s">
        <v>11</v>
      </c>
      <c r="C31" s="16" t="s">
        <v>15</v>
      </c>
      <c r="D31" s="16" t="s">
        <v>20</v>
      </c>
      <c r="E31" s="10" t="s">
        <v>69</v>
      </c>
      <c r="F31" s="10">
        <v>200</v>
      </c>
      <c r="G31" s="21">
        <f>81000</f>
        <v>81000</v>
      </c>
      <c r="H31" s="21">
        <f>72000</f>
        <v>72000</v>
      </c>
    </row>
    <row r="32" spans="1:8" s="4" customFormat="1" ht="78" customHeight="1">
      <c r="A32" s="12" t="s">
        <v>70</v>
      </c>
      <c r="B32" s="19" t="s">
        <v>11</v>
      </c>
      <c r="C32" s="16" t="s">
        <v>15</v>
      </c>
      <c r="D32" s="16" t="s">
        <v>20</v>
      </c>
      <c r="E32" s="10" t="s">
        <v>71</v>
      </c>
      <c r="F32" s="10">
        <v>200</v>
      </c>
      <c r="G32" s="21">
        <f>9000</f>
        <v>9000</v>
      </c>
      <c r="H32" s="21">
        <f>9000</f>
        <v>9000</v>
      </c>
    </row>
    <row r="33" spans="1:8" s="4" customFormat="1" ht="98.25" customHeight="1">
      <c r="A33" s="12" t="s">
        <v>75</v>
      </c>
      <c r="B33" s="19" t="s">
        <v>11</v>
      </c>
      <c r="C33" s="16" t="s">
        <v>15</v>
      </c>
      <c r="D33" s="16" t="s">
        <v>20</v>
      </c>
      <c r="E33" s="10" t="s">
        <v>76</v>
      </c>
      <c r="F33" s="10">
        <v>200</v>
      </c>
      <c r="G33" s="21">
        <f>55000</f>
        <v>55000</v>
      </c>
      <c r="H33" s="21">
        <f>60000</f>
        <v>60000</v>
      </c>
    </row>
    <row r="34" spans="1:8" s="4" customFormat="1" ht="113.25" customHeight="1">
      <c r="A34" s="11" t="s">
        <v>128</v>
      </c>
      <c r="B34" s="19" t="s">
        <v>11</v>
      </c>
      <c r="C34" s="16" t="s">
        <v>15</v>
      </c>
      <c r="D34" s="16" t="s">
        <v>20</v>
      </c>
      <c r="E34" s="10" t="s">
        <v>130</v>
      </c>
      <c r="F34" s="10">
        <v>100</v>
      </c>
      <c r="G34" s="21">
        <v>2617188.12</v>
      </c>
      <c r="H34" s="21">
        <v>2617188.12</v>
      </c>
    </row>
    <row r="35" spans="1:8" s="4" customFormat="1" ht="75" customHeight="1">
      <c r="A35" s="12" t="s">
        <v>129</v>
      </c>
      <c r="B35" s="19" t="s">
        <v>11</v>
      </c>
      <c r="C35" s="16" t="s">
        <v>15</v>
      </c>
      <c r="D35" s="16" t="s">
        <v>20</v>
      </c>
      <c r="E35" s="10" t="s">
        <v>130</v>
      </c>
      <c r="F35" s="10">
        <v>200</v>
      </c>
      <c r="G35" s="21">
        <v>135278</v>
      </c>
      <c r="H35" s="21">
        <v>135278</v>
      </c>
    </row>
    <row r="36" spans="1:8" s="4" customFormat="1" ht="79.5" customHeight="1">
      <c r="A36" s="9" t="s">
        <v>57</v>
      </c>
      <c r="B36" s="16" t="s">
        <v>11</v>
      </c>
      <c r="C36" s="16" t="s">
        <v>15</v>
      </c>
      <c r="D36" s="16" t="s">
        <v>20</v>
      </c>
      <c r="E36" s="10" t="s">
        <v>58</v>
      </c>
      <c r="F36" s="10">
        <v>200</v>
      </c>
      <c r="G36" s="21">
        <f>8000</f>
        <v>8000</v>
      </c>
      <c r="H36" s="21">
        <f>8000</f>
        <v>8000</v>
      </c>
    </row>
    <row r="37" spans="1:8" s="4" customFormat="1" ht="45" customHeight="1">
      <c r="A37" s="12" t="s">
        <v>40</v>
      </c>
      <c r="B37" s="19" t="s">
        <v>11</v>
      </c>
      <c r="C37" s="16" t="s">
        <v>15</v>
      </c>
      <c r="D37" s="16" t="s">
        <v>20</v>
      </c>
      <c r="E37" s="10" t="s">
        <v>72</v>
      </c>
      <c r="F37" s="10">
        <v>200</v>
      </c>
      <c r="G37" s="21">
        <f>190000</f>
        <v>190000</v>
      </c>
      <c r="H37" s="21">
        <f>190000</f>
        <v>190000</v>
      </c>
    </row>
    <row r="38" spans="1:8" s="4" customFormat="1" ht="116.25" customHeight="1">
      <c r="A38" s="9" t="s">
        <v>62</v>
      </c>
      <c r="B38" s="16" t="s">
        <v>11</v>
      </c>
      <c r="C38" s="16" t="s">
        <v>23</v>
      </c>
      <c r="D38" s="16" t="s">
        <v>22</v>
      </c>
      <c r="E38" s="10" t="s">
        <v>63</v>
      </c>
      <c r="F38" s="10">
        <v>200</v>
      </c>
      <c r="G38" s="21">
        <f>37000</f>
        <v>37000</v>
      </c>
      <c r="H38" s="21">
        <f>37000</f>
        <v>37000</v>
      </c>
    </row>
    <row r="39" spans="1:8" s="4" customFormat="1" ht="76.5" customHeight="1">
      <c r="A39" s="11" t="s">
        <v>64</v>
      </c>
      <c r="B39" s="19" t="s">
        <v>11</v>
      </c>
      <c r="C39" s="16" t="s">
        <v>23</v>
      </c>
      <c r="D39" s="16" t="s">
        <v>25</v>
      </c>
      <c r="E39" s="10" t="s">
        <v>65</v>
      </c>
      <c r="F39" s="10">
        <v>200</v>
      </c>
      <c r="G39" s="21">
        <f>113000-51500</f>
        <v>61500</v>
      </c>
      <c r="H39" s="21">
        <f>113000-51500</f>
        <v>61500</v>
      </c>
    </row>
    <row r="40" spans="1:8" s="4" customFormat="1" ht="76.5" customHeight="1">
      <c r="A40" s="9" t="s">
        <v>60</v>
      </c>
      <c r="B40" s="16" t="s">
        <v>11</v>
      </c>
      <c r="C40" s="16" t="s">
        <v>23</v>
      </c>
      <c r="D40" s="16" t="s">
        <v>59</v>
      </c>
      <c r="E40" s="10" t="s">
        <v>61</v>
      </c>
      <c r="F40" s="10">
        <v>400</v>
      </c>
      <c r="G40" s="21">
        <f>88000</f>
        <v>88000</v>
      </c>
      <c r="H40" s="21">
        <f>88000</f>
        <v>88000</v>
      </c>
    </row>
    <row r="41" spans="1:8" s="4" customFormat="1" ht="96.75" customHeight="1">
      <c r="A41" s="11" t="s">
        <v>85</v>
      </c>
      <c r="B41" s="19" t="s">
        <v>11</v>
      </c>
      <c r="C41" s="16" t="s">
        <v>17</v>
      </c>
      <c r="D41" s="16" t="s">
        <v>21</v>
      </c>
      <c r="E41" s="10" t="s">
        <v>86</v>
      </c>
      <c r="F41" s="10">
        <v>800</v>
      </c>
      <c r="G41" s="21">
        <f>1900000</f>
        <v>1900000</v>
      </c>
      <c r="H41" s="21">
        <f>1900000</f>
        <v>1900000</v>
      </c>
    </row>
    <row r="42" spans="1:8" s="4" customFormat="1" ht="44.25" customHeight="1">
      <c r="A42" s="11" t="s">
        <v>79</v>
      </c>
      <c r="B42" s="19" t="s">
        <v>11</v>
      </c>
      <c r="C42" s="16" t="s">
        <v>17</v>
      </c>
      <c r="D42" s="16" t="s">
        <v>22</v>
      </c>
      <c r="E42" s="10" t="s">
        <v>80</v>
      </c>
      <c r="F42" s="10">
        <v>200</v>
      </c>
      <c r="G42" s="21">
        <f>14638582.94-955000</f>
        <v>13683582.94</v>
      </c>
      <c r="H42" s="21">
        <f>14638582.94-955000</f>
        <v>13683582.94</v>
      </c>
    </row>
    <row r="43" spans="1:8" s="4" customFormat="1" ht="114.75" customHeight="1">
      <c r="A43" s="11" t="s">
        <v>81</v>
      </c>
      <c r="B43" s="19" t="s">
        <v>11</v>
      </c>
      <c r="C43" s="16" t="s">
        <v>17</v>
      </c>
      <c r="D43" s="16" t="s">
        <v>22</v>
      </c>
      <c r="E43" s="10" t="s">
        <v>82</v>
      </c>
      <c r="F43" s="10">
        <v>200</v>
      </c>
      <c r="G43" s="21">
        <f>2794999</f>
        <v>2794999</v>
      </c>
      <c r="H43" s="21">
        <f>2794999</f>
        <v>2794999</v>
      </c>
    </row>
    <row r="44" spans="1:8" s="4" customFormat="1" ht="57.75" customHeight="1">
      <c r="A44" s="11" t="s">
        <v>83</v>
      </c>
      <c r="B44" s="19" t="s">
        <v>11</v>
      </c>
      <c r="C44" s="16" t="s">
        <v>17</v>
      </c>
      <c r="D44" s="16" t="s">
        <v>22</v>
      </c>
      <c r="E44" s="10" t="s">
        <v>84</v>
      </c>
      <c r="F44" s="10">
        <v>200</v>
      </c>
      <c r="G44" s="21">
        <f>389044</f>
        <v>389044</v>
      </c>
      <c r="H44" s="21">
        <f>389044</f>
        <v>389044</v>
      </c>
    </row>
    <row r="45" spans="1:8" s="4" customFormat="1" ht="76.5" customHeight="1">
      <c r="A45" s="12" t="s">
        <v>73</v>
      </c>
      <c r="B45" s="19" t="s">
        <v>11</v>
      </c>
      <c r="C45" s="16" t="s">
        <v>17</v>
      </c>
      <c r="D45" s="16" t="s">
        <v>27</v>
      </c>
      <c r="E45" s="10" t="s">
        <v>74</v>
      </c>
      <c r="F45" s="10">
        <v>200</v>
      </c>
      <c r="G45" s="21">
        <f>27600</f>
        <v>27600</v>
      </c>
      <c r="H45" s="21">
        <f>27900</f>
        <v>27900</v>
      </c>
    </row>
    <row r="46" spans="1:8" s="4" customFormat="1" ht="58.5" customHeight="1">
      <c r="A46" s="11" t="s">
        <v>87</v>
      </c>
      <c r="B46" s="19" t="s">
        <v>11</v>
      </c>
      <c r="C46" s="16" t="s">
        <v>18</v>
      </c>
      <c r="D46" s="16" t="s">
        <v>15</v>
      </c>
      <c r="E46" s="10" t="s">
        <v>88</v>
      </c>
      <c r="F46" s="10">
        <v>200</v>
      </c>
      <c r="G46" s="21">
        <f>1229499.3</f>
        <v>1229499.3</v>
      </c>
      <c r="H46" s="21">
        <f>30166</f>
        <v>30166</v>
      </c>
    </row>
    <row r="47" spans="1:8" s="4" customFormat="1" ht="76.5" customHeight="1">
      <c r="A47" s="11" t="s">
        <v>89</v>
      </c>
      <c r="B47" s="19" t="s">
        <v>11</v>
      </c>
      <c r="C47" s="16" t="s">
        <v>18</v>
      </c>
      <c r="D47" s="16" t="s">
        <v>15</v>
      </c>
      <c r="E47" s="10" t="s">
        <v>90</v>
      </c>
      <c r="F47" s="10">
        <v>200</v>
      </c>
      <c r="G47" s="21">
        <f>1200000</f>
        <v>1200000</v>
      </c>
      <c r="H47" s="21">
        <f>776905</f>
        <v>776905</v>
      </c>
    </row>
    <row r="48" spans="1:8" s="4" customFormat="1" ht="76.5" customHeight="1">
      <c r="A48" s="11" t="s">
        <v>124</v>
      </c>
      <c r="B48" s="19" t="s">
        <v>11</v>
      </c>
      <c r="C48" s="16" t="s">
        <v>18</v>
      </c>
      <c r="D48" s="16" t="s">
        <v>15</v>
      </c>
      <c r="E48" s="10" t="s">
        <v>91</v>
      </c>
      <c r="F48" s="10">
        <v>200</v>
      </c>
      <c r="G48" s="21">
        <f>60000</f>
        <v>60000</v>
      </c>
      <c r="H48" s="21">
        <f>60000</f>
        <v>60000</v>
      </c>
    </row>
    <row r="49" spans="1:8" s="4" customFormat="1" ht="57" customHeight="1">
      <c r="A49" s="11" t="s">
        <v>92</v>
      </c>
      <c r="B49" s="19" t="s">
        <v>11</v>
      </c>
      <c r="C49" s="16" t="s">
        <v>18</v>
      </c>
      <c r="D49" s="16" t="s">
        <v>15</v>
      </c>
      <c r="E49" s="10" t="s">
        <v>93</v>
      </c>
      <c r="F49" s="10">
        <v>200</v>
      </c>
      <c r="G49" s="21">
        <f>66103</f>
        <v>66103</v>
      </c>
      <c r="H49" s="21">
        <f>66103</f>
        <v>66103</v>
      </c>
    </row>
    <row r="50" spans="1:8" s="4" customFormat="1" ht="58.5" customHeight="1">
      <c r="A50" s="11" t="s">
        <v>94</v>
      </c>
      <c r="B50" s="19" t="s">
        <v>11</v>
      </c>
      <c r="C50" s="16" t="s">
        <v>18</v>
      </c>
      <c r="D50" s="16" t="s">
        <v>16</v>
      </c>
      <c r="E50" s="10" t="s">
        <v>95</v>
      </c>
      <c r="F50" s="10">
        <v>200</v>
      </c>
      <c r="G50" s="21">
        <f>353572</f>
        <v>353572</v>
      </c>
      <c r="H50" s="21">
        <f>0</f>
        <v>0</v>
      </c>
    </row>
    <row r="51" spans="1:8" s="4" customFormat="1" ht="96" customHeight="1">
      <c r="A51" s="11" t="s">
        <v>96</v>
      </c>
      <c r="B51" s="19" t="s">
        <v>11</v>
      </c>
      <c r="C51" s="16" t="s">
        <v>18</v>
      </c>
      <c r="D51" s="16" t="s">
        <v>16</v>
      </c>
      <c r="E51" s="10" t="s">
        <v>97</v>
      </c>
      <c r="F51" s="10">
        <v>800</v>
      </c>
      <c r="G51" s="21">
        <f>2400000</f>
        <v>2400000</v>
      </c>
      <c r="H51" s="21">
        <f>2400000</f>
        <v>2400000</v>
      </c>
    </row>
    <row r="52" spans="1:8" s="4" customFormat="1" ht="95.25" customHeight="1">
      <c r="A52" s="11" t="s">
        <v>126</v>
      </c>
      <c r="B52" s="19" t="s">
        <v>11</v>
      </c>
      <c r="C52" s="16" t="s">
        <v>18</v>
      </c>
      <c r="D52" s="16" t="s">
        <v>23</v>
      </c>
      <c r="E52" s="10" t="s">
        <v>98</v>
      </c>
      <c r="F52" s="10">
        <v>200</v>
      </c>
      <c r="G52" s="23">
        <f>6994836-2752466.12-271099.76</f>
        <v>3971270.12</v>
      </c>
      <c r="H52" s="21">
        <f>6994836-2752466.12-248721.09</f>
        <v>3993648.79</v>
      </c>
    </row>
    <row r="53" spans="1:8" s="4" customFormat="1" ht="76.5" customHeight="1">
      <c r="A53" s="11" t="s">
        <v>99</v>
      </c>
      <c r="B53" s="19" t="s">
        <v>11</v>
      </c>
      <c r="C53" s="16" t="s">
        <v>18</v>
      </c>
      <c r="D53" s="16" t="s">
        <v>23</v>
      </c>
      <c r="E53" s="10" t="s">
        <v>100</v>
      </c>
      <c r="F53" s="10">
        <v>200</v>
      </c>
      <c r="G53" s="21">
        <f>1829257</f>
        <v>1829257</v>
      </c>
      <c r="H53" s="21">
        <f>1829257</f>
        <v>1829257</v>
      </c>
    </row>
    <row r="54" spans="1:8" s="4" customFormat="1" ht="76.5" customHeight="1">
      <c r="A54" s="11" t="s">
        <v>101</v>
      </c>
      <c r="B54" s="19" t="s">
        <v>11</v>
      </c>
      <c r="C54" s="16" t="s">
        <v>18</v>
      </c>
      <c r="D54" s="16" t="s">
        <v>23</v>
      </c>
      <c r="E54" s="10" t="s">
        <v>102</v>
      </c>
      <c r="F54" s="10">
        <v>200</v>
      </c>
      <c r="G54" s="21">
        <f>5500000</f>
        <v>5500000</v>
      </c>
      <c r="H54" s="21">
        <f>5500000</f>
        <v>5500000</v>
      </c>
    </row>
    <row r="55" spans="1:8" s="4" customFormat="1" ht="57" customHeight="1">
      <c r="A55" s="11" t="s">
        <v>103</v>
      </c>
      <c r="B55" s="19" t="s">
        <v>11</v>
      </c>
      <c r="C55" s="16" t="s">
        <v>18</v>
      </c>
      <c r="D55" s="16" t="s">
        <v>23</v>
      </c>
      <c r="E55" s="10" t="s">
        <v>104</v>
      </c>
      <c r="F55" s="10">
        <v>200</v>
      </c>
      <c r="G55" s="21">
        <f>142242.06</f>
        <v>142242.06</v>
      </c>
      <c r="H55" s="21">
        <f>142242.06</f>
        <v>142242.06</v>
      </c>
    </row>
    <row r="56" spans="1:8" s="4" customFormat="1" ht="58.5" customHeight="1">
      <c r="A56" s="11" t="s">
        <v>105</v>
      </c>
      <c r="B56" s="19" t="s">
        <v>11</v>
      </c>
      <c r="C56" s="16" t="s">
        <v>18</v>
      </c>
      <c r="D56" s="16" t="s">
        <v>23</v>
      </c>
      <c r="E56" s="10" t="s">
        <v>106</v>
      </c>
      <c r="F56" s="10">
        <v>200</v>
      </c>
      <c r="G56" s="21">
        <f>254873</f>
        <v>254873</v>
      </c>
      <c r="H56" s="21">
        <f>254873</f>
        <v>254873</v>
      </c>
    </row>
    <row r="57" spans="1:8" ht="57.75" customHeight="1">
      <c r="A57" s="9" t="s">
        <v>47</v>
      </c>
      <c r="B57" s="16" t="s">
        <v>11</v>
      </c>
      <c r="C57" s="16" t="s">
        <v>24</v>
      </c>
      <c r="D57" s="16" t="s">
        <v>24</v>
      </c>
      <c r="E57" s="10" t="s">
        <v>46</v>
      </c>
      <c r="F57" s="10">
        <v>600</v>
      </c>
      <c r="G57" s="21">
        <f>33440</f>
        <v>33440</v>
      </c>
      <c r="H57" s="21">
        <f>33440</f>
        <v>33440</v>
      </c>
    </row>
    <row r="58" spans="1:8" ht="58.5" customHeight="1">
      <c r="A58" s="11" t="s">
        <v>33</v>
      </c>
      <c r="B58" s="16" t="s">
        <v>11</v>
      </c>
      <c r="C58" s="16" t="s">
        <v>24</v>
      </c>
      <c r="D58" s="16" t="s">
        <v>24</v>
      </c>
      <c r="E58" s="10" t="s">
        <v>48</v>
      </c>
      <c r="F58" s="10">
        <v>600</v>
      </c>
      <c r="G58" s="21">
        <f>5280</f>
        <v>5280</v>
      </c>
      <c r="H58" s="21">
        <f>5280</f>
        <v>5280</v>
      </c>
    </row>
    <row r="59" spans="1:8" ht="60" customHeight="1">
      <c r="A59" s="11" t="s">
        <v>34</v>
      </c>
      <c r="B59" s="16" t="s">
        <v>11</v>
      </c>
      <c r="C59" s="16" t="s">
        <v>24</v>
      </c>
      <c r="D59" s="16" t="s">
        <v>24</v>
      </c>
      <c r="E59" s="10" t="s">
        <v>49</v>
      </c>
      <c r="F59" s="10">
        <v>600</v>
      </c>
      <c r="G59" s="21">
        <f>268928</f>
        <v>268928</v>
      </c>
      <c r="H59" s="21">
        <f>268928</f>
        <v>268928</v>
      </c>
    </row>
    <row r="60" spans="1:8" ht="78" customHeight="1">
      <c r="A60" s="12" t="s">
        <v>37</v>
      </c>
      <c r="B60" s="16" t="s">
        <v>11</v>
      </c>
      <c r="C60" s="16" t="s">
        <v>21</v>
      </c>
      <c r="D60" s="16" t="s">
        <v>15</v>
      </c>
      <c r="E60" s="10" t="s">
        <v>52</v>
      </c>
      <c r="F60" s="10">
        <v>600</v>
      </c>
      <c r="G60" s="21">
        <f>13046620</f>
        <v>13046620</v>
      </c>
      <c r="H60" s="21">
        <f>13046620</f>
        <v>13046620</v>
      </c>
    </row>
    <row r="61" spans="1:8" ht="170.25" customHeight="1">
      <c r="A61" s="12" t="s">
        <v>38</v>
      </c>
      <c r="B61" s="16" t="s">
        <v>11</v>
      </c>
      <c r="C61" s="16" t="s">
        <v>21</v>
      </c>
      <c r="D61" s="16" t="s">
        <v>15</v>
      </c>
      <c r="E61" s="10" t="s">
        <v>53</v>
      </c>
      <c r="F61" s="10">
        <v>600</v>
      </c>
      <c r="G61" s="21">
        <f>1150250</f>
        <v>1150250</v>
      </c>
      <c r="H61" s="21">
        <f>1150250</f>
        <v>1150250</v>
      </c>
    </row>
    <row r="62" spans="1:8" ht="58.5" customHeight="1">
      <c r="A62" s="12" t="s">
        <v>39</v>
      </c>
      <c r="B62" s="16" t="s">
        <v>11</v>
      </c>
      <c r="C62" s="16" t="s">
        <v>21</v>
      </c>
      <c r="D62" s="16" t="s">
        <v>15</v>
      </c>
      <c r="E62" s="10" t="s">
        <v>54</v>
      </c>
      <c r="F62" s="10">
        <v>600</v>
      </c>
      <c r="G62" s="21">
        <f>36000</f>
        <v>36000</v>
      </c>
      <c r="H62" s="21">
        <f>36000</f>
        <v>36000</v>
      </c>
    </row>
    <row r="63" spans="1:8" ht="57" customHeight="1">
      <c r="A63" s="12" t="s">
        <v>123</v>
      </c>
      <c r="B63" s="16" t="s">
        <v>11</v>
      </c>
      <c r="C63" s="16" t="s">
        <v>25</v>
      </c>
      <c r="D63" s="16" t="s">
        <v>15</v>
      </c>
      <c r="E63" s="10" t="s">
        <v>55</v>
      </c>
      <c r="F63" s="10">
        <v>300</v>
      </c>
      <c r="G63" s="21">
        <f>415901.4</f>
        <v>415901.4</v>
      </c>
      <c r="H63" s="21">
        <f>415901.4</f>
        <v>415901.4</v>
      </c>
    </row>
    <row r="64" spans="1:8" ht="57" customHeight="1">
      <c r="A64" s="11" t="s">
        <v>107</v>
      </c>
      <c r="B64" s="19" t="s">
        <v>11</v>
      </c>
      <c r="C64" s="16" t="s">
        <v>25</v>
      </c>
      <c r="D64" s="16" t="s">
        <v>23</v>
      </c>
      <c r="E64" s="10" t="s">
        <v>108</v>
      </c>
      <c r="F64" s="10">
        <v>300</v>
      </c>
      <c r="G64" s="21">
        <f>668482</f>
        <v>668482</v>
      </c>
      <c r="H64" s="21">
        <f>668482</f>
        <v>668482</v>
      </c>
    </row>
    <row r="65" spans="1:8" ht="117.75" customHeight="1">
      <c r="A65" s="11" t="s">
        <v>109</v>
      </c>
      <c r="B65" s="19" t="s">
        <v>11</v>
      </c>
      <c r="C65" s="16" t="s">
        <v>25</v>
      </c>
      <c r="D65" s="16" t="s">
        <v>23</v>
      </c>
      <c r="E65" s="10" t="s">
        <v>110</v>
      </c>
      <c r="F65" s="10">
        <v>300</v>
      </c>
      <c r="G65" s="21">
        <f>295099</f>
        <v>295099</v>
      </c>
      <c r="H65" s="21">
        <f>295099</f>
        <v>295099</v>
      </c>
    </row>
    <row r="66" spans="1:8" ht="96.75" customHeight="1">
      <c r="A66" s="11" t="s">
        <v>131</v>
      </c>
      <c r="B66" s="19" t="s">
        <v>11</v>
      </c>
      <c r="C66" s="16" t="s">
        <v>25</v>
      </c>
      <c r="D66" s="16" t="s">
        <v>17</v>
      </c>
      <c r="E66" s="10" t="s">
        <v>132</v>
      </c>
      <c r="F66" s="10">
        <v>400</v>
      </c>
      <c r="G66" s="21">
        <v>0</v>
      </c>
      <c r="H66" s="21">
        <v>6139320</v>
      </c>
    </row>
    <row r="67" spans="1:8" ht="60.75" customHeight="1">
      <c r="A67" s="12" t="s">
        <v>35</v>
      </c>
      <c r="B67" s="16" t="s">
        <v>11</v>
      </c>
      <c r="C67" s="16" t="s">
        <v>19</v>
      </c>
      <c r="D67" s="16" t="s">
        <v>16</v>
      </c>
      <c r="E67" s="10" t="s">
        <v>50</v>
      </c>
      <c r="F67" s="10">
        <v>200</v>
      </c>
      <c r="G67" s="21">
        <f>77440</f>
        <v>77440</v>
      </c>
      <c r="H67" s="21">
        <f>77440</f>
        <v>77440</v>
      </c>
    </row>
    <row r="68" spans="1:8" ht="62.25" customHeight="1">
      <c r="A68" s="12" t="s">
        <v>36</v>
      </c>
      <c r="B68" s="16" t="s">
        <v>11</v>
      </c>
      <c r="C68" s="16" t="s">
        <v>19</v>
      </c>
      <c r="D68" s="16" t="s">
        <v>16</v>
      </c>
      <c r="E68" s="10" t="s">
        <v>51</v>
      </c>
      <c r="F68" s="10">
        <v>200</v>
      </c>
      <c r="G68" s="21">
        <f>158400</f>
        <v>158400</v>
      </c>
      <c r="H68" s="21">
        <f>158400</f>
        <v>158400</v>
      </c>
    </row>
    <row r="69" spans="1:8" ht="39" customHeight="1">
      <c r="A69" s="6" t="s">
        <v>139</v>
      </c>
      <c r="B69" s="2" t="s">
        <v>140</v>
      </c>
      <c r="C69" s="2" t="s">
        <v>12</v>
      </c>
      <c r="D69" s="2" t="s">
        <v>12</v>
      </c>
      <c r="E69" s="2" t="s">
        <v>13</v>
      </c>
      <c r="F69" s="2" t="s">
        <v>14</v>
      </c>
      <c r="G69" s="22">
        <f>G70</f>
        <v>34482.55</v>
      </c>
      <c r="H69" s="22">
        <f>H70</f>
        <v>12103.88</v>
      </c>
    </row>
    <row r="70" spans="1:8" ht="38.25" customHeight="1">
      <c r="A70" s="12" t="s">
        <v>141</v>
      </c>
      <c r="B70" s="16" t="s">
        <v>140</v>
      </c>
      <c r="C70" s="16" t="s">
        <v>20</v>
      </c>
      <c r="D70" s="16" t="s">
        <v>15</v>
      </c>
      <c r="E70" s="10" t="s">
        <v>142</v>
      </c>
      <c r="F70" s="10">
        <v>700</v>
      </c>
      <c r="G70" s="21">
        <f>34482.55</f>
        <v>34482.55</v>
      </c>
      <c r="H70" s="21">
        <f>12103.88</f>
        <v>12103.88</v>
      </c>
    </row>
    <row r="71" spans="1:8" s="7" customFormat="1" ht="37.5" customHeight="1">
      <c r="A71" s="13" t="s">
        <v>26</v>
      </c>
      <c r="B71" s="14">
        <v>810</v>
      </c>
      <c r="C71" s="2" t="s">
        <v>12</v>
      </c>
      <c r="D71" s="2" t="s">
        <v>12</v>
      </c>
      <c r="E71" s="2" t="s">
        <v>13</v>
      </c>
      <c r="F71" s="2" t="s">
        <v>14</v>
      </c>
      <c r="G71" s="24">
        <f>SUM(G72:G74)</f>
        <v>1961055.3</v>
      </c>
      <c r="H71" s="24">
        <f>SUM(H72:H74)</f>
        <v>1961055.3</v>
      </c>
    </row>
    <row r="72" spans="1:8" ht="114.75" customHeight="1">
      <c r="A72" s="12" t="s">
        <v>41</v>
      </c>
      <c r="B72" s="10">
        <v>810</v>
      </c>
      <c r="C72" s="16" t="s">
        <v>15</v>
      </c>
      <c r="D72" s="16" t="s">
        <v>16</v>
      </c>
      <c r="E72" s="10" t="s">
        <v>111</v>
      </c>
      <c r="F72" s="10">
        <v>100</v>
      </c>
      <c r="G72" s="23">
        <f>690351.12</f>
        <v>690351.12</v>
      </c>
      <c r="H72" s="23">
        <f>690351.12</f>
        <v>690351.12</v>
      </c>
    </row>
    <row r="73" spans="1:8" ht="112.5" customHeight="1">
      <c r="A73" s="12" t="s">
        <v>42</v>
      </c>
      <c r="B73" s="10">
        <v>810</v>
      </c>
      <c r="C73" s="16" t="s">
        <v>15</v>
      </c>
      <c r="D73" s="16" t="s">
        <v>23</v>
      </c>
      <c r="E73" s="10" t="s">
        <v>112</v>
      </c>
      <c r="F73" s="10">
        <v>100</v>
      </c>
      <c r="G73" s="23">
        <f>976506.4</f>
        <v>976506.4</v>
      </c>
      <c r="H73" s="23">
        <f>976506.4</f>
        <v>976506.4</v>
      </c>
    </row>
    <row r="74" spans="1:8" ht="75.75" customHeight="1">
      <c r="A74" s="12" t="s">
        <v>43</v>
      </c>
      <c r="B74" s="10">
        <v>810</v>
      </c>
      <c r="C74" s="16" t="s">
        <v>15</v>
      </c>
      <c r="D74" s="16" t="s">
        <v>23</v>
      </c>
      <c r="E74" s="10" t="s">
        <v>112</v>
      </c>
      <c r="F74" s="10">
        <v>200</v>
      </c>
      <c r="G74" s="23">
        <f>294197.78</f>
        <v>294197.78</v>
      </c>
      <c r="H74" s="23">
        <f>294197.78</f>
        <v>294197.78</v>
      </c>
    </row>
    <row r="75" spans="1:8" s="7" customFormat="1" ht="27.75" customHeight="1">
      <c r="A75" s="29" t="s">
        <v>29</v>
      </c>
      <c r="B75" s="30"/>
      <c r="C75" s="30"/>
      <c r="D75" s="30"/>
      <c r="E75" s="30"/>
      <c r="F75" s="31"/>
      <c r="G75" s="22">
        <f>G26+G71+G69</f>
        <v>57744446.79</v>
      </c>
      <c r="H75" s="22">
        <f>H26+H71+H69</f>
        <v>61930274.79</v>
      </c>
    </row>
    <row r="76" spans="1:8" s="7" customFormat="1" ht="27.75" customHeight="1">
      <c r="A76" s="17"/>
      <c r="B76" s="17"/>
      <c r="C76" s="17"/>
      <c r="D76" s="17"/>
      <c r="E76" s="17"/>
      <c r="F76" s="17"/>
      <c r="G76" s="18"/>
      <c r="H76" s="18" t="s">
        <v>138</v>
      </c>
    </row>
    <row r="77" spans="1:8" s="7" customFormat="1" ht="27.75" customHeight="1">
      <c r="A77" s="17"/>
      <c r="B77" s="17"/>
      <c r="C77" s="17"/>
      <c r="D77" s="17"/>
      <c r="E77" s="17"/>
      <c r="F77" s="17"/>
      <c r="G77" s="18"/>
      <c r="H77" s="18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</sheetData>
  <sheetProtection/>
  <mergeCells count="27">
    <mergeCell ref="G23:H23"/>
    <mergeCell ref="A75:F75"/>
    <mergeCell ref="A21:H21"/>
    <mergeCell ref="B23:B24"/>
    <mergeCell ref="A23:A24"/>
    <mergeCell ref="F23:F24"/>
    <mergeCell ref="E23:E24"/>
    <mergeCell ref="D23:D24"/>
    <mergeCell ref="C23:C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7874015748031497" right="0.1968503937007874" top="0.7874015748031497" bottom="0.7874015748031497" header="0.31496062992125984" footer="0.31496062992125984"/>
  <pageSetup horizontalDpi="180" verticalDpi="18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2017-07-17T06:54:02Z</dcterms:modified>
  <cp:category/>
  <cp:version/>
  <cp:contentType/>
  <cp:contentStatus/>
</cp:coreProperties>
</file>