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<sst xmlns="http://schemas.openxmlformats.org/spreadsheetml/2006/main" count="253" uniqueCount="206">
  <si>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</si>
  <si>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</si>
  <si>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</si>
  <si>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</si>
  <si>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</si>
  <si>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</si>
  <si>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</si>
  <si>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</si>
  <si>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</si>
  <si>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</si>
  <si>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</si>
  <si>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</si>
  <si>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</si>
  <si>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</si>
  <si>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</si>
  <si>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</si>
  <si>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</si>
  <si>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</si>
  <si>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</si>
  <si>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</si>
  <si>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</si>
  <si>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</si>
  <si>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</si>
  <si>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</si>
  <si>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</si>
  <si>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</si>
  <si>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</si>
  <si>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</si>
  <si>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</si>
  <si>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</si>
  <si>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</si>
  <si>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</si>
  <si>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</si>
  <si>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</si>
  <si>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</si>
  <si>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</si>
  <si>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</si>
  <si>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</si>
  <si>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</si>
  <si>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</si>
  <si>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</si>
  <si>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</si>
  <si>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</si>
  <si>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</si>
  <si>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</si>
  <si>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</si>
  <si>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</si>
  <si>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</si>
  <si>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</si>
  <si>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</si>
  <si>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</si>
  <si>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</si>
  <si>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</si>
  <si>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</si>
  <si>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</si>
  <si>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</si>
  <si>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</si>
  <si>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</si>
  <si>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</si>
  <si>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</si>
  <si>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</si>
  <si>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</si>
  <si>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</si>
  <si>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</si>
  <si>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</si>
  <si>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</si>
  <si>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</si>
  <si>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</si>
  <si>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</si>
  <si>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</si>
  <si>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</si>
  <si>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</si>
  <si>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</si>
  <si>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</si>
  <si>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</si>
  <si>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</si>
  <si>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</si>
  <si>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</si>
  <si>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</si>
  <si>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</si>
  <si>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</si>
  <si>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</si>
  <si>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</si>
  <si>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</si>
  <si>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</si>
  <si>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</si>
  <si>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</si>
  <si>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</si>
  <si>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</si>
  <si>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</si>
  <si>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</si>
  <si>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</si>
  <si>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</si>
  <si>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</si>
  <si>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</si>
  <si>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</si>
  <si>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</si>
  <si>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</si>
  <si>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</si>
  <si>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</si>
  <si>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</si>
  <si>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</si>
  <si>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</si>
  <si>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</si>
  <si>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</si>
  <si>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</si>
  <si>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</si>
  <si>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</si>
  <si>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</si>
  <si>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</si>
  <si>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</si>
  <si>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</si>
  <si>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</si>
  <si>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</si>
  <si>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</si>
  <si>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</si>
  <si>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</si>
  <si>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</si>
  <si>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</si>
  <si>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</si>
  <si>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</si>
  <si>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</si>
  <si>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</si>
  <si>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</si>
  <si>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</si>
  <si>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</si>
  <si>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</si>
  <si>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</si>
  <si>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</si>
  <si>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</si>
  <si>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</si>
  <si>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</si>
  <si>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</si>
  <si>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</si>
  <si>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</si>
  <si>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</si>
  <si>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</si>
  <si>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</si>
  <si>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</si>
  <si>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</si>
  <si>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</si>
  <si>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</si>
  <si>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</si>
  <si>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</si>
  <si>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</si>
  <si>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</si>
  <si>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</si>
  <si>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</si>
  <si>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</si>
  <si>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</si>
  <si>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</si>
  <si>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</si>
  <si>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</si>
  <si>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</si>
  <si>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</si>
  <si>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</si>
  <si>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</si>
  <si>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</si>
  <si>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</si>
  <si>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</si>
  <si>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</si>
  <si>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</si>
  <si>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</si>
  <si>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</si>
  <si>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</si>
  <si>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</si>
  <si>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</si>
  <si>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</si>
  <si>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</si>
  <si>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</si>
  <si>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</si>
  <si>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</si>
  <si>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</si>
  <si>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</si>
  <si>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</si>
  <si>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</si>
  <si>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</si>
  <si>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</si>
  <si>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</si>
  <si>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</si>
  <si>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</si>
  <si>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</si>
  <si>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</si>
  <si>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</si>
  <si>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</si>
  <si>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</si>
  <si>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000 1 05 04000 02 0000 110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</si>
  <si>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</si>
  <si>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</si>
  <si>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</si>
  <si>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</si>
  <si>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</si>
  <si>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</si>
  <si>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</si>
  <si>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</si>
  <si>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</si>
  <si>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</si>
  <si>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</si>
  <si>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</si>
  <si>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000 2 18 00000 05 0000 150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</si>
  <si>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</si>
  <si>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</si>
  <si>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</si>
  <si>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</si>
  <si>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</si>
  <si>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20.05.2022 № 53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</si>
</sst>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8" t="s">
        <v>189</v>
      </c>
      <c r="D1" s="58"/>
      <c r="E1" s="58"/>
    </row>
    <row r="2" spans="3:5" ht="18.75">
      <c r="C2" s="58" t="s">
        <v>178</v>
      </c>
      <c r="D2" s="58"/>
      <c r="E2" s="58"/>
    </row>
    <row r="3" spans="3:5" ht="18.75">
      <c r="C3" s="58" t="s">
        <v>179</v>
      </c>
      <c r="D3" s="58"/>
      <c r="E3" s="58"/>
    </row>
    <row r="4" spans="3:5" ht="18.75">
      <c r="C4" s="58" t="s">
        <v>190</v>
      </c>
      <c r="D4" s="58"/>
      <c r="E4" s="58"/>
    </row>
    <row r="5" spans="3:5" ht="18.75">
      <c r="C5" s="58" t="s">
        <v>191</v>
      </c>
      <c r="D5" s="58"/>
      <c r="E5" s="58"/>
    </row>
    <row r="6" spans="3:5" ht="18.75">
      <c r="C6" s="58" t="s">
        <v>179</v>
      </c>
      <c r="D6" s="58"/>
      <c r="E6" s="58"/>
    </row>
    <row r="7" spans="3:5" ht="18.75">
      <c r="C7" s="58" t="s">
        <v>194</v>
      </c>
      <c r="D7" s="58"/>
      <c r="E7" s="58"/>
    </row>
    <row r="8" spans="3:5" ht="18.75">
      <c r="C8" s="58" t="s">
        <v>192</v>
      </c>
      <c r="D8" s="58"/>
      <c r="E8" s="58"/>
    </row>
    <row r="9" spans="3:5" ht="18.75">
      <c r="C9" s="58" t="s">
        <v>181</v>
      </c>
      <c r="D9" s="58"/>
      <c r="E9" s="58"/>
    </row>
    <row r="10" spans="3:5" ht="18.75">
      <c r="C10" s="58" t="s">
        <v>195</v>
      </c>
      <c r="D10" s="58"/>
      <c r="E10" s="58"/>
    </row>
    <row r="11" spans="3:5" ht="18.75">
      <c r="C11" s="58" t="s">
        <v>205</v>
      </c>
      <c r="D11" s="58"/>
      <c r="E11" s="58"/>
    </row>
    <row r="13" spans="3:5" ht="18.75">
      <c r="C13" s="58" t="s">
        <v>193</v>
      </c>
      <c r="D13" s="58"/>
      <c r="E13" s="58"/>
    </row>
    <row r="14" spans="3:5" ht="18.75">
      <c r="C14" s="58" t="s">
        <v>178</v>
      </c>
      <c r="D14" s="58"/>
      <c r="E14" s="58"/>
    </row>
    <row r="15" spans="3:5" ht="18.75">
      <c r="C15" s="58" t="s">
        <v>179</v>
      </c>
      <c r="D15" s="58"/>
      <c r="E15" s="58"/>
    </row>
    <row r="16" spans="3:5" ht="18.75">
      <c r="C16" s="58" t="s">
        <v>180</v>
      </c>
      <c r="D16" s="58"/>
      <c r="E16" s="58"/>
    </row>
    <row r="17" spans="3:5" ht="18.75">
      <c r="C17" s="58" t="s">
        <v>179</v>
      </c>
      <c r="D17" s="58"/>
      <c r="E17" s="58"/>
    </row>
    <row r="18" spans="3:5" ht="18.75">
      <c r="C18" s="58" t="s">
        <v>181</v>
      </c>
      <c r="D18" s="58"/>
      <c r="E18" s="58"/>
    </row>
    <row r="19" spans="3:5" ht="18.75">
      <c r="C19" s="58" t="s">
        <v>182</v>
      </c>
      <c r="D19" s="58"/>
      <c r="E19" s="58"/>
    </row>
    <row r="20" spans="3:5" ht="18.75">
      <c r="C20" s="59" t="s">
        <v>188</v>
      </c>
      <c r="D20" s="59"/>
      <c r="E20" s="59"/>
    </row>
    <row r="21" spans="3:5" ht="18.75">
      <c r="C21" s="43"/>
      <c r="D21" s="43"/>
      <c r="E21" s="43"/>
    </row>
    <row r="22" spans="3:5" ht="18.75">
      <c r="C22" s="58" t="s">
        <v>184</v>
      </c>
      <c r="D22" s="58"/>
      <c r="E22" s="58"/>
    </row>
    <row r="23" spans="3:5" ht="18.75">
      <c r="C23" s="43"/>
      <c r="D23" s="43"/>
      <c r="E23" s="43"/>
    </row>
    <row r="24" spans="1:5" ht="36.75" customHeight="1">
      <c r="A24" s="60" t="s">
        <v>185</v>
      </c>
      <c r="B24" s="60"/>
      <c r="C24" s="60"/>
      <c r="D24" s="60"/>
      <c r="E24" s="60"/>
    </row>
    <row r="25" spans="1:5" ht="19.5" customHeight="1">
      <c r="A25" s="61"/>
      <c r="B25" s="61"/>
      <c r="C25" s="61"/>
      <c r="D25" s="61"/>
      <c r="E25" s="61"/>
    </row>
    <row r="26" spans="1:5" ht="42.75" customHeight="1">
      <c r="A26" s="52" t="s">
        <v>183</v>
      </c>
      <c r="B26" s="54" t="s">
        <v>28</v>
      </c>
      <c r="C26" s="55" t="s">
        <v>174</v>
      </c>
      <c r="D26" s="56"/>
      <c r="E26" s="57"/>
    </row>
    <row r="27" spans="1:5" ht="34.5" customHeight="1">
      <c r="A27" s="53"/>
      <c r="B27" s="54"/>
      <c r="C27" s="27" t="s">
        <v>46</v>
      </c>
      <c r="D27" s="27" t="s">
        <v>101</v>
      </c>
      <c r="E27" s="35" t="s">
        <v>138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C30+C32+C34+C51+C71+C74+C76+C81+C84</f>
        <v>73386007.74</v>
      </c>
      <c r="D29" s="42">
        <f>D30+D32+D34+D51+D71+D74+D76+D81+D84</f>
        <v>71302413.96000001</v>
      </c>
      <c r="E29" s="42">
        <f>E30+E32+E34+E51+E71+E74+E76+E81+E84</f>
        <v>71302413.96000001</v>
      </c>
    </row>
    <row r="30" spans="1:5" ht="18.75">
      <c r="A30" s="13" t="s">
        <v>9</v>
      </c>
      <c r="B30" s="16" t="s">
        <v>10</v>
      </c>
      <c r="C30" s="22">
        <f>C31</f>
        <v>58972018.61</v>
      </c>
      <c r="D30" s="22">
        <f>D31</f>
        <v>59015548.71</v>
      </c>
      <c r="E30" s="22">
        <f>E31</f>
        <v>59015548.71</v>
      </c>
    </row>
    <row r="31" spans="1:5" ht="18.75">
      <c r="A31" s="32" t="s">
        <v>11</v>
      </c>
      <c r="B31" s="11" t="s">
        <v>12</v>
      </c>
      <c r="C31" s="25">
        <f>58989557.15+4501.62-22040.16</f>
        <v>58972018.61</v>
      </c>
      <c r="D31" s="25">
        <v>59015548.71</v>
      </c>
      <c r="E31" s="37">
        <v>59015548.71</v>
      </c>
    </row>
    <row r="32" spans="1:5" s="6" customFormat="1" ht="75">
      <c r="A32" s="29" t="s">
        <v>29</v>
      </c>
      <c r="B32" s="30" t="s">
        <v>34</v>
      </c>
      <c r="C32" s="15">
        <f>C33</f>
        <v>4565000</v>
      </c>
      <c r="D32" s="15">
        <f>D33</f>
        <v>4565000</v>
      </c>
      <c r="E32" s="15">
        <f>E33</f>
        <v>4565000</v>
      </c>
    </row>
    <row r="33" spans="1:5" ht="56.25">
      <c r="A33" s="23" t="s">
        <v>30</v>
      </c>
      <c r="B33" s="24" t="s">
        <v>49</v>
      </c>
      <c r="C33" s="17">
        <v>4565000</v>
      </c>
      <c r="D33" s="17">
        <v>4565000</v>
      </c>
      <c r="E33" s="17">
        <v>4565000</v>
      </c>
    </row>
    <row r="34" spans="1:5" ht="37.5">
      <c r="A34" s="13" t="s">
        <v>13</v>
      </c>
      <c r="B34" s="16" t="s">
        <v>38</v>
      </c>
      <c r="C34" s="22">
        <f>SUM(C35:C50)</f>
        <v>4653150.37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102</v>
      </c>
      <c r="B35" s="11" t="s">
        <v>103</v>
      </c>
      <c r="C35" s="9">
        <f>2286037.25+343579.17</f>
        <v>2629616.42</v>
      </c>
      <c r="D35" s="9">
        <v>2286037.25</v>
      </c>
      <c r="E35" s="9">
        <v>2286037.25</v>
      </c>
    </row>
    <row r="36" spans="1:5" ht="56.25" hidden="1">
      <c r="A36" s="32" t="s">
        <v>123</v>
      </c>
      <c r="B36" s="11" t="s">
        <v>124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125</v>
      </c>
      <c r="B37" s="11" t="s">
        <v>124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126</v>
      </c>
      <c r="B38" s="11" t="s">
        <v>124</v>
      </c>
      <c r="C38" s="9">
        <v>0</v>
      </c>
      <c r="D38" s="9">
        <v>0</v>
      </c>
      <c r="E38" s="37">
        <v>0</v>
      </c>
    </row>
    <row r="39" spans="1:5" ht="93.75" hidden="1">
      <c r="A39" s="33" t="s">
        <v>140</v>
      </c>
      <c r="B39" s="11" t="s">
        <v>139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141</v>
      </c>
      <c r="B40" s="11" t="s">
        <v>139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50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50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50</v>
      </c>
      <c r="C43" s="9">
        <v>0</v>
      </c>
      <c r="D43" s="9">
        <v>0</v>
      </c>
      <c r="E43" s="37">
        <v>0</v>
      </c>
    </row>
    <row r="44" spans="1:5" ht="56.25">
      <c r="A44" s="39" t="s">
        <v>175</v>
      </c>
      <c r="B44" s="11" t="s">
        <v>124</v>
      </c>
      <c r="C44" s="9">
        <f>330955.48-330955.48-19702.55</f>
        <v>-19702.55</v>
      </c>
      <c r="D44" s="9">
        <v>0</v>
      </c>
      <c r="E44" s="9">
        <v>0</v>
      </c>
    </row>
    <row r="45" spans="1:5" ht="66.75" customHeight="1" hidden="1">
      <c r="A45" s="13" t="s">
        <v>109</v>
      </c>
      <c r="B45" s="30" t="s">
        <v>110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111</v>
      </c>
      <c r="B46" s="24" t="s">
        <v>112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113</v>
      </c>
      <c r="B47" s="24" t="s">
        <v>114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115</v>
      </c>
      <c r="B48" s="24" t="s">
        <v>114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9" t="s">
        <v>31</v>
      </c>
      <c r="B49" s="24" t="s">
        <v>50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186</v>
      </c>
      <c r="B50" s="24" t="s">
        <v>187</v>
      </c>
      <c r="C50" s="9">
        <v>2036157.64</v>
      </c>
      <c r="D50" s="9">
        <v>1597000</v>
      </c>
      <c r="E50" s="37">
        <v>1597000</v>
      </c>
    </row>
    <row r="51" spans="1:5" ht="18.75">
      <c r="A51" s="13" t="s">
        <v>15</v>
      </c>
      <c r="B51" s="16" t="s">
        <v>39</v>
      </c>
      <c r="C51" s="22">
        <f>SUM(C52:C53)</f>
        <v>1288000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35</v>
      </c>
      <c r="B52" s="11" t="s">
        <v>51</v>
      </c>
      <c r="C52" s="25">
        <v>1278000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52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128</v>
      </c>
      <c r="B54" s="14" t="s">
        <v>129</v>
      </c>
      <c r="C54" s="22">
        <f>SUM(C52:C53)</f>
        <v>1288000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142</v>
      </c>
      <c r="B55" s="19" t="s">
        <v>145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143</v>
      </c>
      <c r="B56" s="19" t="s">
        <v>146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144</v>
      </c>
      <c r="B57" s="19" t="s">
        <v>146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147</v>
      </c>
      <c r="B58" s="19" t="s">
        <v>150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148</v>
      </c>
      <c r="B59" s="19" t="s">
        <v>151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149</v>
      </c>
      <c r="B60" s="19" t="s">
        <v>151</v>
      </c>
      <c r="C60" s="17">
        <v>0</v>
      </c>
      <c r="D60" s="17">
        <v>0</v>
      </c>
      <c r="E60" s="17">
        <v>0</v>
      </c>
    </row>
    <row r="61" spans="1:5" ht="75" hidden="1">
      <c r="A61" s="33" t="s">
        <v>152</v>
      </c>
      <c r="B61" s="19" t="s">
        <v>155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153</v>
      </c>
      <c r="B62" s="19" t="s">
        <v>156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154</v>
      </c>
      <c r="B63" s="19" t="s">
        <v>156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131</v>
      </c>
      <c r="B64" s="19" t="s">
        <v>132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157</v>
      </c>
      <c r="B65" s="19" t="s">
        <v>158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159</v>
      </c>
      <c r="B66" s="19" t="s">
        <v>160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161</v>
      </c>
      <c r="B67" s="19" t="s">
        <v>160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133</v>
      </c>
      <c r="B68" s="19" t="s">
        <v>134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135</v>
      </c>
      <c r="B69" s="19" t="s">
        <v>136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137</v>
      </c>
      <c r="B70" s="19" t="s">
        <v>136</v>
      </c>
      <c r="C70" s="18">
        <v>0</v>
      </c>
      <c r="D70" s="18">
        <v>0</v>
      </c>
      <c r="E70" s="37">
        <v>0</v>
      </c>
    </row>
    <row r="71" spans="1:7" ht="93.75">
      <c r="A71" s="13" t="s">
        <v>17</v>
      </c>
      <c r="B71" s="16" t="s">
        <v>53</v>
      </c>
      <c r="C71" s="22">
        <f>SUM(C72:C73)</f>
        <v>2869772.11</v>
      </c>
      <c r="D71" s="42">
        <f>SUM(D72:D73)</f>
        <v>1557328</v>
      </c>
      <c r="E71" s="42">
        <f>SUM(E72:E73)</f>
        <v>1557328</v>
      </c>
      <c r="F71" s="7"/>
      <c r="G71" s="7"/>
    </row>
    <row r="72" spans="1:5" ht="187.5">
      <c r="A72" s="32" t="s">
        <v>18</v>
      </c>
      <c r="B72" s="19" t="s">
        <v>54</v>
      </c>
      <c r="C72" s="25">
        <f>2447470.32+407301.79</f>
        <v>2854772.11</v>
      </c>
      <c r="D72" s="25">
        <v>1557328</v>
      </c>
      <c r="E72" s="25">
        <v>1557328</v>
      </c>
    </row>
    <row r="73" spans="1:5" ht="187.5">
      <c r="A73" s="49" t="s">
        <v>203</v>
      </c>
      <c r="B73" s="19" t="s">
        <v>204</v>
      </c>
      <c r="C73" s="25">
        <v>15000</v>
      </c>
      <c r="D73" s="25">
        <v>0</v>
      </c>
      <c r="E73" s="25">
        <v>0</v>
      </c>
    </row>
    <row r="74" spans="1:5" ht="37.5">
      <c r="A74" s="13" t="s">
        <v>19</v>
      </c>
      <c r="B74" s="16" t="s">
        <v>32</v>
      </c>
      <c r="C74" s="22">
        <f>C75</f>
        <v>192526.49</v>
      </c>
      <c r="D74" s="22">
        <f>D75</f>
        <v>151000</v>
      </c>
      <c r="E74" s="22">
        <f>E75</f>
        <v>151000</v>
      </c>
    </row>
    <row r="75" spans="1:5" ht="37.5">
      <c r="A75" s="32" t="s">
        <v>26</v>
      </c>
      <c r="B75" s="11" t="s">
        <v>55</v>
      </c>
      <c r="C75" s="9">
        <f>151000+41526.49</f>
        <v>192526.49</v>
      </c>
      <c r="D75" s="9">
        <v>151000</v>
      </c>
      <c r="E75" s="9">
        <v>151000</v>
      </c>
    </row>
    <row r="76" spans="1:5" ht="75">
      <c r="A76" s="13" t="s">
        <v>20</v>
      </c>
      <c r="B76" s="14" t="s">
        <v>56</v>
      </c>
      <c r="C76" s="22">
        <f>C77+C78</f>
        <v>285166.08</v>
      </c>
      <c r="D76" s="22">
        <f>D77+D78</f>
        <v>269000</v>
      </c>
      <c r="E76" s="22">
        <f>E77+E78</f>
        <v>269000</v>
      </c>
    </row>
    <row r="77" spans="1:5" ht="37.5">
      <c r="A77" s="32" t="s">
        <v>27</v>
      </c>
      <c r="B77" s="19" t="s">
        <v>57</v>
      </c>
      <c r="C77" s="9">
        <v>259000</v>
      </c>
      <c r="D77" s="9">
        <v>259000</v>
      </c>
      <c r="E77" s="9">
        <v>259000</v>
      </c>
    </row>
    <row r="78" spans="1:5" ht="37.5">
      <c r="A78" s="32" t="s">
        <v>37</v>
      </c>
      <c r="B78" s="11" t="s">
        <v>58</v>
      </c>
      <c r="C78" s="17">
        <f>10000+16166.08</f>
        <v>26166.08</v>
      </c>
      <c r="D78" s="17">
        <v>10000</v>
      </c>
      <c r="E78" s="17">
        <v>10000</v>
      </c>
    </row>
    <row r="79" spans="1:5" ht="75" hidden="1">
      <c r="A79" s="26" t="s">
        <v>130</v>
      </c>
      <c r="B79" s="11" t="s">
        <v>127</v>
      </c>
      <c r="C79" s="17">
        <v>0</v>
      </c>
      <c r="D79" s="17">
        <v>0</v>
      </c>
      <c r="E79" s="37">
        <v>0</v>
      </c>
    </row>
    <row r="80" spans="1:5" ht="75" hidden="1">
      <c r="A80" s="26" t="s">
        <v>162</v>
      </c>
      <c r="B80" s="11" t="s">
        <v>127</v>
      </c>
      <c r="C80" s="17">
        <v>0</v>
      </c>
      <c r="D80" s="17">
        <v>0</v>
      </c>
      <c r="E80" s="37">
        <v>0</v>
      </c>
    </row>
    <row r="81" spans="1:5" ht="56.25">
      <c r="A81" s="13" t="s">
        <v>21</v>
      </c>
      <c r="B81" s="16" t="s">
        <v>59</v>
      </c>
      <c r="C81" s="22">
        <f>SUM(C82:C83)</f>
        <v>253833.91999999998</v>
      </c>
      <c r="D81" s="42">
        <f>SUM(D82:D83)</f>
        <v>270000</v>
      </c>
      <c r="E81" s="42">
        <f>SUM(E82:E83)</f>
        <v>270000</v>
      </c>
    </row>
    <row r="82" spans="1:5" ht="168.75">
      <c r="A82" s="32" t="s">
        <v>22</v>
      </c>
      <c r="B82" s="19" t="s">
        <v>60</v>
      </c>
      <c r="C82" s="17">
        <f>200000-90966.67</f>
        <v>109033.33</v>
      </c>
      <c r="D82" s="17">
        <v>200000</v>
      </c>
      <c r="E82" s="17">
        <v>200000</v>
      </c>
    </row>
    <row r="83" spans="1:5" ht="75">
      <c r="A83" s="32" t="s">
        <v>23</v>
      </c>
      <c r="B83" s="11" t="s">
        <v>61</v>
      </c>
      <c r="C83" s="25">
        <f>70000+74800.59</f>
        <v>144800.59</v>
      </c>
      <c r="D83" s="25">
        <v>70000</v>
      </c>
      <c r="E83" s="25">
        <v>70000</v>
      </c>
    </row>
    <row r="84" spans="1:5" ht="37.5">
      <c r="A84" s="13" t="s">
        <v>24</v>
      </c>
      <c r="B84" s="16" t="s">
        <v>62</v>
      </c>
      <c r="C84" s="22">
        <f>SUM(C85:C94)</f>
        <v>306540.16000000003</v>
      </c>
      <c r="D84" s="42">
        <f>SUM(D85:D94)</f>
        <v>303500</v>
      </c>
      <c r="E84" s="42">
        <f>SUM(E85:E94)</f>
        <v>303500</v>
      </c>
    </row>
    <row r="85" spans="1:5" ht="75">
      <c r="A85" s="32" t="s">
        <v>47</v>
      </c>
      <c r="B85" s="11" t="s">
        <v>63</v>
      </c>
      <c r="C85" s="9">
        <f>137500+20630.6</f>
        <v>158130.6</v>
      </c>
      <c r="D85" s="9">
        <v>137500</v>
      </c>
      <c r="E85" s="9">
        <v>137500</v>
      </c>
    </row>
    <row r="86" spans="1:5" ht="243.75">
      <c r="A86" s="33" t="s">
        <v>172</v>
      </c>
      <c r="B86" s="31" t="s">
        <v>173</v>
      </c>
      <c r="C86" s="9">
        <f>1000+121409.56</f>
        <v>122409.56</v>
      </c>
      <c r="D86" s="9">
        <v>30000</v>
      </c>
      <c r="E86" s="9">
        <v>30000</v>
      </c>
    </row>
    <row r="87" spans="1:5" ht="131.25" hidden="1">
      <c r="A87" s="33" t="s">
        <v>163</v>
      </c>
      <c r="B87" s="31" t="s">
        <v>164</v>
      </c>
      <c r="C87" s="9">
        <f>C88</f>
        <v>0</v>
      </c>
      <c r="D87" s="9">
        <f>D88</f>
        <v>0</v>
      </c>
      <c r="E87" s="9">
        <f>E88</f>
        <v>0</v>
      </c>
    </row>
    <row r="88" spans="1:5" ht="168.75" hidden="1">
      <c r="A88" s="33" t="s">
        <v>165</v>
      </c>
      <c r="B88" s="31" t="s">
        <v>166</v>
      </c>
      <c r="C88" s="9">
        <f>SUM(C89:C90)</f>
        <v>0</v>
      </c>
      <c r="D88" s="9">
        <f>SUM(D89:D90)</f>
        <v>0</v>
      </c>
      <c r="E88" s="9">
        <f>SUM(E89:E90)</f>
        <v>0</v>
      </c>
    </row>
    <row r="89" spans="1:5" ht="168.75" hidden="1">
      <c r="A89" s="33" t="s">
        <v>167</v>
      </c>
      <c r="B89" s="31" t="s">
        <v>166</v>
      </c>
      <c r="C89" s="9">
        <v>0</v>
      </c>
      <c r="D89" s="9">
        <v>0</v>
      </c>
      <c r="E89" s="37">
        <v>0</v>
      </c>
    </row>
    <row r="90" spans="1:5" ht="168.75" hidden="1">
      <c r="A90" s="33" t="s">
        <v>168</v>
      </c>
      <c r="B90" s="31" t="s">
        <v>166</v>
      </c>
      <c r="C90" s="9">
        <v>0</v>
      </c>
      <c r="D90" s="9">
        <v>0</v>
      </c>
      <c r="E90" s="37">
        <v>0</v>
      </c>
    </row>
    <row r="91" spans="1:5" ht="37.5">
      <c r="A91" s="32" t="s">
        <v>48</v>
      </c>
      <c r="B91" s="12" t="s">
        <v>64</v>
      </c>
      <c r="C91" s="10">
        <f>42000-30000</f>
        <v>12000</v>
      </c>
      <c r="D91" s="10">
        <v>42000</v>
      </c>
      <c r="E91" s="10">
        <v>42000</v>
      </c>
    </row>
    <row r="92" spans="1:5" ht="105.75" customHeight="1" hidden="1">
      <c r="A92" s="33" t="s">
        <v>169</v>
      </c>
      <c r="B92" s="19" t="s">
        <v>170</v>
      </c>
      <c r="C92" s="10">
        <f>C93</f>
        <v>0</v>
      </c>
      <c r="D92" s="10">
        <f>D93</f>
        <v>0</v>
      </c>
      <c r="E92" s="10">
        <f>E93</f>
        <v>0</v>
      </c>
    </row>
    <row r="93" spans="1:5" ht="48.75" customHeight="1" hidden="1">
      <c r="A93" s="33" t="s">
        <v>171</v>
      </c>
      <c r="B93" s="19" t="s">
        <v>170</v>
      </c>
      <c r="C93" s="10">
        <v>0</v>
      </c>
      <c r="D93" s="10">
        <v>0</v>
      </c>
      <c r="E93" s="38">
        <v>0</v>
      </c>
    </row>
    <row r="94" spans="1:5" ht="48.75" customHeight="1">
      <c r="A94" s="40" t="s">
        <v>176</v>
      </c>
      <c r="B94" s="19" t="s">
        <v>177</v>
      </c>
      <c r="C94" s="10">
        <f>104000-90000</f>
        <v>14000</v>
      </c>
      <c r="D94" s="41">
        <v>94000</v>
      </c>
      <c r="E94" s="41">
        <v>94000</v>
      </c>
    </row>
    <row r="95" spans="1:5" ht="37.5">
      <c r="A95" s="13" t="s">
        <v>25</v>
      </c>
      <c r="B95" s="14" t="s">
        <v>44</v>
      </c>
      <c r="C95" s="15">
        <f>C96+C130+C132+C135</f>
        <v>467289891.7</v>
      </c>
      <c r="D95" s="15">
        <f>D96+D130+D132+D135</f>
        <v>255231797.48</v>
      </c>
      <c r="E95" s="15">
        <f>E96+E130+E132+E135</f>
        <v>248003903.7</v>
      </c>
    </row>
    <row r="96" spans="1:5" ht="93.75">
      <c r="A96" s="13" t="s">
        <v>33</v>
      </c>
      <c r="B96" s="14" t="s">
        <v>65</v>
      </c>
      <c r="C96" s="15">
        <f>C97+C98+C103+C104</f>
        <v>467025559.49</v>
      </c>
      <c r="D96" s="15">
        <f>D97+D98+D103+D104</f>
        <v>255231797.48</v>
      </c>
      <c r="E96" s="15">
        <f>E97+E98+E103+E104</f>
        <v>248003903.7</v>
      </c>
    </row>
    <row r="97" spans="1:5" ht="37.5">
      <c r="A97" s="44" t="s">
        <v>41</v>
      </c>
      <c r="B97" s="11" t="s">
        <v>66</v>
      </c>
      <c r="C97" s="17">
        <f>129295875.95+6512926.87</f>
        <v>135808802.82</v>
      </c>
      <c r="D97" s="17">
        <f>89553500+20069400</f>
        <v>109622900</v>
      </c>
      <c r="E97" s="17">
        <f>89553500+10497600</f>
        <v>100051100</v>
      </c>
    </row>
    <row r="98" spans="1:5" s="6" customFormat="1" ht="56.25">
      <c r="A98" s="44" t="s">
        <v>42</v>
      </c>
      <c r="B98" s="19" t="s">
        <v>67</v>
      </c>
      <c r="C98" s="17">
        <f>26552604.64-3448165.76+18439195.5+40854795.3+21600000+54495268.82+17319612.42</f>
        <v>175813310.92000002</v>
      </c>
      <c r="D98" s="17">
        <f>17731469.7-9279210.45+92786</f>
        <v>8545045.25</v>
      </c>
      <c r="E98" s="17">
        <f>546840+10797521.87+91591</f>
        <v>11435952.87</v>
      </c>
    </row>
    <row r="99" spans="1:5" s="6" customFormat="1" ht="93.75" hidden="1">
      <c r="A99" s="44" t="s">
        <v>104</v>
      </c>
      <c r="B99" s="19" t="s">
        <v>105</v>
      </c>
      <c r="C99" s="17">
        <f aca="true" t="shared" si="8" ref="C99:E100">C100</f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4" t="s">
        <v>106</v>
      </c>
      <c r="B100" s="19" t="s">
        <v>107</v>
      </c>
      <c r="C100" s="17">
        <f t="shared" si="8"/>
        <v>0</v>
      </c>
      <c r="D100" s="17">
        <f t="shared" si="8"/>
        <v>0</v>
      </c>
      <c r="E100" s="17">
        <f t="shared" si="8"/>
        <v>0</v>
      </c>
    </row>
    <row r="101" spans="1:5" s="6" customFormat="1" ht="93.75" hidden="1">
      <c r="A101" s="44" t="s">
        <v>108</v>
      </c>
      <c r="B101" s="19" t="s">
        <v>107</v>
      </c>
      <c r="C101" s="17">
        <v>0</v>
      </c>
      <c r="D101" s="17">
        <v>0</v>
      </c>
      <c r="E101" s="38">
        <v>0</v>
      </c>
    </row>
    <row r="102" spans="1:5" ht="37.5" hidden="1">
      <c r="A102" s="44" t="s">
        <v>116</v>
      </c>
      <c r="B102" s="19" t="s">
        <v>68</v>
      </c>
      <c r="C102" s="17">
        <v>0</v>
      </c>
      <c r="D102" s="17">
        <v>0</v>
      </c>
      <c r="E102" s="38">
        <v>0</v>
      </c>
    </row>
    <row r="103" spans="1:5" ht="37.5">
      <c r="A103" s="44" t="s">
        <v>43</v>
      </c>
      <c r="B103" s="11" t="s">
        <v>69</v>
      </c>
      <c r="C103" s="17">
        <f>134282295.76-500263.24</f>
        <v>133782032.52</v>
      </c>
      <c r="D103" s="17">
        <f>127963734.13-3497.91</f>
        <v>127960236.22</v>
      </c>
      <c r="E103" s="17">
        <f>125125987.31+2834087.51</f>
        <v>127960074.82000001</v>
      </c>
    </row>
    <row r="104" spans="1:5" ht="18.75">
      <c r="A104" s="21" t="s">
        <v>70</v>
      </c>
      <c r="B104" s="11" t="s">
        <v>71</v>
      </c>
      <c r="C104" s="17">
        <f>8436960+12752157.22+366833.4+46565.95+3600+15296.66</f>
        <v>21621413.229999997</v>
      </c>
      <c r="D104" s="17">
        <f>8803793.4+234360+46565.95+3600+15296.66</f>
        <v>9103616.01</v>
      </c>
      <c r="E104" s="17">
        <f>8124480+132739.95+3600+295956.06</f>
        <v>8556776.01</v>
      </c>
    </row>
    <row r="105" spans="1:5" ht="131.25" hidden="1">
      <c r="A105" s="21" t="s">
        <v>72</v>
      </c>
      <c r="B105" s="11" t="s">
        <v>73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74</v>
      </c>
      <c r="B106" s="11" t="s">
        <v>75</v>
      </c>
      <c r="C106" s="17">
        <f>C107</f>
        <v>0</v>
      </c>
      <c r="D106" s="17">
        <f>D107</f>
        <v>0</v>
      </c>
      <c r="E106" s="34"/>
    </row>
    <row r="107" spans="1:5" ht="131.25" hidden="1">
      <c r="A107" s="21" t="s">
        <v>76</v>
      </c>
      <c r="B107" s="11" t="s">
        <v>75</v>
      </c>
      <c r="C107" s="17">
        <v>0</v>
      </c>
      <c r="D107" s="17">
        <v>0</v>
      </c>
      <c r="E107" s="34"/>
    </row>
    <row r="108" spans="1:5" ht="93.75" hidden="1">
      <c r="A108" s="21" t="s">
        <v>94</v>
      </c>
      <c r="B108" s="11" t="s">
        <v>95</v>
      </c>
      <c r="C108" s="17">
        <f aca="true" t="shared" si="9" ref="C108:D110">C109</f>
        <v>0</v>
      </c>
      <c r="D108" s="17">
        <f t="shared" si="9"/>
        <v>0</v>
      </c>
      <c r="E108" s="34"/>
    </row>
    <row r="109" spans="1:5" ht="102.75" customHeight="1" hidden="1">
      <c r="A109" s="21" t="s">
        <v>96</v>
      </c>
      <c r="B109" s="11" t="s">
        <v>97</v>
      </c>
      <c r="C109" s="17">
        <f t="shared" si="9"/>
        <v>0</v>
      </c>
      <c r="D109" s="17">
        <f t="shared" si="9"/>
        <v>0</v>
      </c>
      <c r="E109" s="34"/>
    </row>
    <row r="110" spans="1:5" ht="75" hidden="1">
      <c r="A110" s="21" t="s">
        <v>98</v>
      </c>
      <c r="B110" s="11" t="s">
        <v>99</v>
      </c>
      <c r="C110" s="17">
        <f t="shared" si="9"/>
        <v>0</v>
      </c>
      <c r="D110" s="17">
        <f t="shared" si="9"/>
        <v>0</v>
      </c>
      <c r="E110" s="34"/>
    </row>
    <row r="111" spans="1:5" ht="66.75" customHeight="1" hidden="1">
      <c r="A111" s="21" t="s">
        <v>100</v>
      </c>
      <c r="B111" s="11" t="s">
        <v>99</v>
      </c>
      <c r="C111" s="17">
        <v>0</v>
      </c>
      <c r="D111" s="17">
        <v>0</v>
      </c>
      <c r="E111" s="34"/>
    </row>
    <row r="112" spans="1:5" ht="48.75" customHeight="1" hidden="1">
      <c r="A112" s="20" t="s">
        <v>77</v>
      </c>
      <c r="B112" s="16" t="s">
        <v>78</v>
      </c>
      <c r="C112" s="15">
        <f aca="true" t="shared" si="10" ref="C112:D114">C113</f>
        <v>0</v>
      </c>
      <c r="D112" s="15">
        <f t="shared" si="10"/>
        <v>0</v>
      </c>
      <c r="E112" s="34"/>
    </row>
    <row r="113" spans="1:5" ht="48" customHeight="1" hidden="1">
      <c r="A113" s="21" t="s">
        <v>79</v>
      </c>
      <c r="B113" s="11" t="s">
        <v>80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81</v>
      </c>
      <c r="B114" s="11" t="s">
        <v>82</v>
      </c>
      <c r="C114" s="17">
        <f t="shared" si="10"/>
        <v>0</v>
      </c>
      <c r="D114" s="17">
        <f t="shared" si="10"/>
        <v>0</v>
      </c>
      <c r="E114" s="34"/>
    </row>
    <row r="115" spans="1:5" ht="112.5" hidden="1">
      <c r="A115" s="21" t="s">
        <v>83</v>
      </c>
      <c r="B115" s="11" t="s">
        <v>82</v>
      </c>
      <c r="C115" s="17">
        <v>0</v>
      </c>
      <c r="D115" s="17">
        <v>0</v>
      </c>
      <c r="E115" s="34"/>
    </row>
    <row r="116" spans="1:5" ht="131.25" hidden="1">
      <c r="A116" s="20" t="s">
        <v>84</v>
      </c>
      <c r="B116" s="16" t="s">
        <v>85</v>
      </c>
      <c r="C116" s="15">
        <f>C117</f>
        <v>0</v>
      </c>
      <c r="D116" s="15">
        <f>D117</f>
        <v>0</v>
      </c>
      <c r="E116" s="34"/>
    </row>
    <row r="117" spans="1:5" ht="112.5" hidden="1">
      <c r="A117" s="21" t="s">
        <v>86</v>
      </c>
      <c r="B117" s="11" t="s">
        <v>87</v>
      </c>
      <c r="C117" s="17">
        <f>C118</f>
        <v>0</v>
      </c>
      <c r="D117" s="17">
        <f>D118</f>
        <v>0</v>
      </c>
      <c r="E117" s="34"/>
    </row>
    <row r="118" spans="1:5" ht="112.5" hidden="1">
      <c r="A118" s="21" t="s">
        <v>88</v>
      </c>
      <c r="B118" s="11" t="s">
        <v>89</v>
      </c>
      <c r="C118" s="17">
        <f>SUM(C119:C120)</f>
        <v>0</v>
      </c>
      <c r="D118" s="17">
        <f>SUM(D119:D120)</f>
        <v>0</v>
      </c>
      <c r="E118" s="34"/>
    </row>
    <row r="119" spans="1:5" ht="93.75" hidden="1">
      <c r="A119" s="21" t="s">
        <v>90</v>
      </c>
      <c r="B119" s="11" t="s">
        <v>91</v>
      </c>
      <c r="C119" s="17">
        <v>0</v>
      </c>
      <c r="D119" s="17">
        <v>0</v>
      </c>
      <c r="E119" s="34"/>
    </row>
    <row r="120" spans="1:5" ht="0.75" customHeight="1" hidden="1">
      <c r="A120" s="21" t="s">
        <v>92</v>
      </c>
      <c r="B120" s="11" t="s">
        <v>93</v>
      </c>
      <c r="C120" s="17">
        <v>0</v>
      </c>
      <c r="D120" s="17">
        <v>0</v>
      </c>
      <c r="E120" s="34"/>
    </row>
    <row r="121" spans="1:5" ht="42" customHeight="1" hidden="1">
      <c r="A121" s="20" t="s">
        <v>119</v>
      </c>
      <c r="B121" s="16" t="s">
        <v>120</v>
      </c>
      <c r="C121" s="15">
        <f aca="true" t="shared" si="11" ref="C121:E123">C122</f>
        <v>0</v>
      </c>
      <c r="D121" s="15">
        <f t="shared" si="11"/>
        <v>0</v>
      </c>
      <c r="E121" s="15">
        <f t="shared" si="11"/>
        <v>0</v>
      </c>
    </row>
    <row r="122" spans="1:5" ht="42" customHeight="1" hidden="1">
      <c r="A122" s="21" t="s">
        <v>79</v>
      </c>
      <c r="B122" s="11" t="s">
        <v>118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2.75" customHeight="1" hidden="1">
      <c r="A123" s="21" t="s">
        <v>81</v>
      </c>
      <c r="B123" s="11" t="s">
        <v>117</v>
      </c>
      <c r="C123" s="17">
        <f t="shared" si="11"/>
        <v>0</v>
      </c>
      <c r="D123" s="17">
        <f t="shared" si="11"/>
        <v>0</v>
      </c>
      <c r="E123" s="17">
        <f t="shared" si="11"/>
        <v>0</v>
      </c>
    </row>
    <row r="124" spans="1:5" ht="103.5" customHeight="1" hidden="1">
      <c r="A124" s="21" t="s">
        <v>83</v>
      </c>
      <c r="B124" s="11" t="s">
        <v>117</v>
      </c>
      <c r="C124" s="17">
        <v>0</v>
      </c>
      <c r="D124" s="17">
        <v>0</v>
      </c>
      <c r="E124" s="38">
        <v>0</v>
      </c>
    </row>
    <row r="125" spans="1:5" ht="96.75" customHeight="1" hidden="1">
      <c r="A125" s="20" t="s">
        <v>121</v>
      </c>
      <c r="B125" s="16" t="s">
        <v>85</v>
      </c>
      <c r="C125" s="15">
        <f aca="true" t="shared" si="12" ref="C125:E126">C126</f>
        <v>0</v>
      </c>
      <c r="D125" s="15">
        <f t="shared" si="12"/>
        <v>0</v>
      </c>
      <c r="E125" s="15">
        <f t="shared" si="12"/>
        <v>0</v>
      </c>
    </row>
    <row r="126" spans="1:5" ht="115.5" customHeight="1" hidden="1">
      <c r="A126" s="21" t="s">
        <v>86</v>
      </c>
      <c r="B126" s="11" t="s">
        <v>122</v>
      </c>
      <c r="C126" s="17">
        <f t="shared" si="12"/>
        <v>0</v>
      </c>
      <c r="D126" s="17">
        <f t="shared" si="12"/>
        <v>0</v>
      </c>
      <c r="E126" s="17">
        <f t="shared" si="12"/>
        <v>0</v>
      </c>
    </row>
    <row r="127" spans="1:5" ht="107.25" customHeight="1" hidden="1">
      <c r="A127" s="21" t="s">
        <v>88</v>
      </c>
      <c r="B127" s="11" t="s">
        <v>89</v>
      </c>
      <c r="C127" s="17">
        <f>SUM(C128:C129)</f>
        <v>0</v>
      </c>
      <c r="D127" s="17">
        <f>SUM(D128:D129)</f>
        <v>0</v>
      </c>
      <c r="E127" s="17">
        <f>SUM(E128:E129)</f>
        <v>0</v>
      </c>
    </row>
    <row r="128" spans="1:5" ht="108" customHeight="1" hidden="1">
      <c r="A128" s="21" t="s">
        <v>90</v>
      </c>
      <c r="B128" s="11" t="s">
        <v>89</v>
      </c>
      <c r="C128" s="17">
        <v>0</v>
      </c>
      <c r="D128" s="17">
        <v>0</v>
      </c>
      <c r="E128" s="38">
        <v>0</v>
      </c>
    </row>
    <row r="129" spans="1:5" ht="96.75" customHeight="1" hidden="1">
      <c r="A129" s="21" t="s">
        <v>92</v>
      </c>
      <c r="B129" s="11" t="s">
        <v>89</v>
      </c>
      <c r="C129" s="17">
        <v>0</v>
      </c>
      <c r="D129" s="17">
        <v>0</v>
      </c>
      <c r="E129" s="38">
        <v>0</v>
      </c>
    </row>
    <row r="130" spans="1:5" ht="45.75" customHeight="1">
      <c r="A130" s="13" t="s">
        <v>77</v>
      </c>
      <c r="B130" s="16" t="s">
        <v>120</v>
      </c>
      <c r="C130" s="15">
        <f>C131</f>
        <v>50000</v>
      </c>
      <c r="D130" s="15">
        <f>D131</f>
        <v>0</v>
      </c>
      <c r="E130" s="15">
        <f>E131</f>
        <v>0</v>
      </c>
    </row>
    <row r="131" spans="1:5" ht="45.75" customHeight="1">
      <c r="A131" s="47" t="s">
        <v>79</v>
      </c>
      <c r="B131" s="11" t="s">
        <v>118</v>
      </c>
      <c r="C131" s="17">
        <v>50000</v>
      </c>
      <c r="D131" s="17">
        <v>0</v>
      </c>
      <c r="E131" s="17">
        <v>0</v>
      </c>
    </row>
    <row r="132" spans="1:5" ht="189.75" customHeight="1">
      <c r="A132" s="13" t="s">
        <v>197</v>
      </c>
      <c r="B132" s="46" t="s">
        <v>198</v>
      </c>
      <c r="C132" s="15">
        <f aca="true" t="shared" si="13" ref="C132:E133">C133</f>
        <v>487536</v>
      </c>
      <c r="D132" s="15">
        <f t="shared" si="13"/>
        <v>0</v>
      </c>
      <c r="E132" s="15">
        <f t="shared" si="13"/>
        <v>0</v>
      </c>
    </row>
    <row r="133" spans="1:5" ht="189.75" customHeight="1">
      <c r="A133" s="48" t="s">
        <v>202</v>
      </c>
      <c r="B133" s="11" t="s">
        <v>201</v>
      </c>
      <c r="C133" s="17">
        <f t="shared" si="13"/>
        <v>487536</v>
      </c>
      <c r="D133" s="17">
        <f t="shared" si="13"/>
        <v>0</v>
      </c>
      <c r="E133" s="17">
        <f t="shared" si="13"/>
        <v>0</v>
      </c>
    </row>
    <row r="134" spans="1:5" ht="185.25" customHeight="1">
      <c r="A134" s="48" t="s">
        <v>199</v>
      </c>
      <c r="B134" s="11" t="s">
        <v>200</v>
      </c>
      <c r="C134" s="17">
        <f>181126+306410</f>
        <v>487536</v>
      </c>
      <c r="D134" s="17">
        <v>0</v>
      </c>
      <c r="E134" s="17">
        <v>0</v>
      </c>
    </row>
    <row r="135" spans="1:5" ht="123" customHeight="1">
      <c r="A135" s="13" t="s">
        <v>84</v>
      </c>
      <c r="B135" s="16" t="s">
        <v>85</v>
      </c>
      <c r="C135" s="15">
        <f>C136</f>
        <v>-273203.79000000004</v>
      </c>
      <c r="D135" s="15">
        <f>D136</f>
        <v>0</v>
      </c>
      <c r="E135" s="15">
        <f>E136</f>
        <v>0</v>
      </c>
    </row>
    <row r="136" spans="1:5" ht="110.25" customHeight="1">
      <c r="A136" s="47" t="s">
        <v>86</v>
      </c>
      <c r="B136" s="11" t="s">
        <v>87</v>
      </c>
      <c r="C136" s="17">
        <f>-138220.6-134983.19</f>
        <v>-273203.79000000004</v>
      </c>
      <c r="D136" s="17">
        <v>0</v>
      </c>
      <c r="E136" s="17">
        <v>0</v>
      </c>
    </row>
    <row r="137" spans="1:5" ht="36" customHeight="1">
      <c r="A137" s="50" t="s">
        <v>45</v>
      </c>
      <c r="B137" s="51"/>
      <c r="C137" s="22">
        <f>C29+C95</f>
        <v>540675899.4399999</v>
      </c>
      <c r="D137" s="42">
        <f>D29+D95</f>
        <v>326534211.44</v>
      </c>
      <c r="E137" s="42">
        <f>E29+E95</f>
        <v>319306317.65999997</v>
      </c>
    </row>
    <row r="138" spans="4:5" ht="18.75">
      <c r="D138" s="4"/>
      <c r="E138" s="4" t="s">
        <v>196</v>
      </c>
    </row>
    <row r="142" ht="18.75">
      <c r="C142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7:B137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2022-02-09T08:39:27Z</cp:lastPrinted>
  <dcterms:created xsi:type="dcterms:W3CDTF">2009-08-21T08:27:43Z</dcterms:created>
  <dcterms:modified xsi:type="dcterms:W3CDTF">2022-05-23T08:43:24Z</dcterms:modified>
  <cp:category/>
  <cp:version/>
  <cp:contentType/>
  <cp:contentStatus/>
</cp:coreProperties>
</file>