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<sst xmlns="http://schemas.openxmlformats.org/spreadsheetml/2006/main" count="78" uniqueCount="75">
  <si>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</si>
  <si>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</si>
  <si>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</si>
  <si>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</si>
  <si>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</si>
  <si>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</si>
  <si>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</si>
  <si>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</si>
  <si>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</si>
  <si>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</si>
  <si>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</si>
  <si>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</si>
  <si>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</si>
  <si>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</si>
  <si>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</si>
  <si>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</si>
  <si>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</si>
  <si>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</si>
  <si>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</si>
  <si>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</si>
  <si>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</si>
  <si>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</si>
  <si>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</si>
  <si>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</si>
  <si>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</si>
  <si>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</si>
  <si>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</si>
  <si>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</si>
  <si>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</si>
  <si>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</si>
  <si>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</si>
  <si>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</si>
  <si>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</si>
  <si>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</si>
  <si>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</si>
  <si>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</si>
  <si>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</si>
  <si>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</si>
  <si>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</si>
  <si>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</si>
  <si>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</si>
  <si>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</si>
  <si>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</si>
  <si>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</si>
  <si>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</si>
  <si>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</si>
  <si>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</si>
  <si>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</si>
  <si>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</si>
  <si>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</si>
  <si>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</si>
  <si>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</si>
  <si>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</si>
  <si>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</si>
  <si>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</si>
  <si>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</si>
  <si>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</si>
  <si>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</si>
  <si>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</si>
  <si>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</si>
  <si>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</si>
  <si>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</si>
  <si>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</si>
  <si>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</si>
  <si>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</si>
  <si>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</si>
  <si>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</si>
  <si>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организациях"/039 2 02 29999 05 0000 150</t>
  </si>
  <si>
    <t>Субсидии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образования/039 2 02 29999 05 0000 150</t>
  </si>
  <si>
    <t>Резервный фонд Правительства Ивановской области/035 2 02 49999 05 0000 150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</si>
  <si>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застройки/041 2 02 29999 05 0000 150</t>
  </si>
  <si>
    <t xml:space="preserve">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Федерации/039 2 02 30024 05 0000 150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</si>
  <si>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</si>
  <si>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Субсидии бюджетам муниципальных образований Ивановской области на модернизацию школьных систем образования за счет средств резервного фонда Правительства Российской Федерации/039 2 02 25750 05 0000 150 </t>
  </si>
  <si>
    <t>от 27.12.2022 № 161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</si>
</sst>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="89" zoomScaleNormal="89" workbookViewId="0" topLeftCell="A1">
      <selection activeCell="A10" sqref="A10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5" t="s">
        <v>74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B20+B23+B45+B59</f>
        <v>537998389.34</v>
      </c>
      <c r="C19" s="10">
        <f>C20+C23+C45+C59</f>
        <v>254799501.46999997</v>
      </c>
      <c r="D19" s="10">
        <f>D20+D23+D45+D59</f>
        <v>247571607.69</v>
      </c>
    </row>
    <row r="20" spans="1:4" s="13" customFormat="1" ht="25.5" customHeight="1">
      <c r="A20" s="12" t="s">
        <v>4</v>
      </c>
      <c r="B20" s="28">
        <f>SUM(B21:B22)</f>
        <v>152494053.88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21087775.95+886126.87+4055840+5167347+2631245.06+4830819</f>
        <v>38659153.88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SUM(B24:B44)</f>
        <v>223296085.67000005</v>
      </c>
      <c r="C23" s="26">
        <f>SUM(C24:C43)</f>
        <v>8545045.25</v>
      </c>
      <c r="D23" s="26">
        <f>SUM(D24:D43)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f>18439195.5+2766924.47</f>
        <v>21206119.97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f>40854795.3+3584836.74+1145204.7+11425293</f>
        <v>57010129.74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60" customHeight="1">
      <c r="A37" s="23" t="s">
        <v>73</v>
      </c>
      <c r="B37" s="24">
        <v>14311613</v>
      </c>
      <c r="C37" s="24">
        <v>0</v>
      </c>
      <c r="D37" s="24">
        <v>0</v>
      </c>
    </row>
    <row r="38" spans="1:4" s="4" customFormat="1" ht="74.25" customHeight="1">
      <c r="A38" s="23" t="s">
        <v>59</v>
      </c>
      <c r="B38" s="24">
        <f>21600000-260634.26</f>
        <v>21339365.74</v>
      </c>
      <c r="C38" s="24">
        <v>0</v>
      </c>
      <c r="D38" s="24">
        <v>0</v>
      </c>
    </row>
    <row r="39" spans="1:4" s="4" customFormat="1" ht="74.25" customHeight="1">
      <c r="A39" s="23" t="s">
        <v>62</v>
      </c>
      <c r="B39" s="24">
        <v>102348</v>
      </c>
      <c r="C39" s="24">
        <v>92786</v>
      </c>
      <c r="D39" s="24">
        <v>91591</v>
      </c>
    </row>
    <row r="40" spans="1:4" s="4" customFormat="1" ht="101.25" customHeight="1">
      <c r="A40" s="43" t="s">
        <v>63</v>
      </c>
      <c r="B40" s="24">
        <v>281821.9</v>
      </c>
      <c r="C40" s="24">
        <v>0</v>
      </c>
      <c r="D40" s="24">
        <v>0</v>
      </c>
    </row>
    <row r="41" spans="1:4" s="4" customFormat="1" ht="74.25" customHeight="1">
      <c r="A41" s="23" t="s">
        <v>65</v>
      </c>
      <c r="B41" s="24">
        <v>16935442.52</v>
      </c>
      <c r="C41" s="24">
        <v>0</v>
      </c>
      <c r="D41" s="24">
        <v>0</v>
      </c>
    </row>
    <row r="42" spans="1:4" s="4" customFormat="1" ht="74.25" customHeight="1">
      <c r="A42" s="23" t="s">
        <v>67</v>
      </c>
      <c r="B42" s="24">
        <f>3910381.2+4470614.28</f>
        <v>8380995.48</v>
      </c>
      <c r="C42" s="24">
        <v>0</v>
      </c>
      <c r="D42" s="24">
        <v>0</v>
      </c>
    </row>
    <row r="43" spans="1:4" s="4" customFormat="1" ht="74.25" customHeight="1">
      <c r="A43" s="23" t="s">
        <v>68</v>
      </c>
      <c r="B43" s="24">
        <v>1287000</v>
      </c>
      <c r="C43" s="24">
        <v>0</v>
      </c>
      <c r="D43" s="24">
        <v>0</v>
      </c>
    </row>
    <row r="44" spans="1:4" s="4" customFormat="1" ht="74.25" customHeight="1">
      <c r="A44" s="23" t="s">
        <v>70</v>
      </c>
      <c r="B44" s="24">
        <v>1187987.74</v>
      </c>
      <c r="C44" s="24">
        <v>0</v>
      </c>
      <c r="D44" s="24">
        <v>0</v>
      </c>
    </row>
    <row r="45" spans="1:4" s="6" customFormat="1" ht="30" customHeight="1">
      <c r="A45" s="25" t="s">
        <v>3</v>
      </c>
      <c r="B45" s="26">
        <f>SUM(B46:B58)</f>
        <v>133340335.56999998</v>
      </c>
      <c r="C45" s="26">
        <f>SUM(C46:C58)</f>
        <v>127960236.21999998</v>
      </c>
      <c r="D45" s="26">
        <f>SUM(D46:D58)</f>
        <v>127960074.82</v>
      </c>
    </row>
    <row r="46" spans="1:4" ht="67.5" customHeight="1">
      <c r="A46" s="37" t="s">
        <v>11</v>
      </c>
      <c r="B46" s="24">
        <f>466591.09+44196.64</f>
        <v>510787.73000000004</v>
      </c>
      <c r="C46" s="24">
        <v>408434</v>
      </c>
      <c r="D46" s="24">
        <v>408434</v>
      </c>
    </row>
    <row r="47" spans="1:4" ht="68.25" customHeight="1">
      <c r="A47" s="23" t="s">
        <v>12</v>
      </c>
      <c r="B47" s="24">
        <v>10971</v>
      </c>
      <c r="C47" s="24">
        <v>11125.5</v>
      </c>
      <c r="D47" s="24">
        <v>11125.5</v>
      </c>
    </row>
    <row r="48" spans="1:4" ht="121.5" customHeight="1">
      <c r="A48" s="23" t="s">
        <v>13</v>
      </c>
      <c r="B48" s="24">
        <f>515561+113092</f>
        <v>628653</v>
      </c>
      <c r="C48" s="24">
        <v>506857</v>
      </c>
      <c r="D48" s="24">
        <v>506857</v>
      </c>
    </row>
    <row r="49" spans="1:4" ht="116.25" customHeight="1">
      <c r="A49" s="23" t="s">
        <v>24</v>
      </c>
      <c r="B49" s="24">
        <f>41240052+168284+671328-193238</f>
        <v>41886426</v>
      </c>
      <c r="C49" s="24">
        <v>41448975</v>
      </c>
      <c r="D49" s="24">
        <v>41448975</v>
      </c>
    </row>
    <row r="50" spans="1:4" s="14" customFormat="1" ht="157.5" customHeight="1">
      <c r="A50" s="23" t="s">
        <v>14</v>
      </c>
      <c r="B50" s="30">
        <f>84000656.75+273591.5+777043.58-243832.7</f>
        <v>84807459.13</v>
      </c>
      <c r="C50" s="30">
        <v>80977838</v>
      </c>
      <c r="D50" s="30">
        <v>80977838</v>
      </c>
    </row>
    <row r="51" spans="1:4" ht="87.75" customHeight="1">
      <c r="A51" s="23" t="s">
        <v>15</v>
      </c>
      <c r="B51" s="24">
        <v>52080</v>
      </c>
      <c r="C51" s="24">
        <v>52080</v>
      </c>
      <c r="D51" s="24">
        <v>52080</v>
      </c>
    </row>
    <row r="52" spans="1:4" ht="102" customHeight="1">
      <c r="A52" s="23" t="s">
        <v>16</v>
      </c>
      <c r="B52" s="24">
        <v>1194575.73</v>
      </c>
      <c r="C52" s="24">
        <v>752210.16</v>
      </c>
      <c r="D52" s="24">
        <v>752210.16</v>
      </c>
    </row>
    <row r="53" spans="1:4" ht="279" customHeight="1">
      <c r="A53" s="23" t="s">
        <v>71</v>
      </c>
      <c r="B53" s="24">
        <v>348271.71</v>
      </c>
      <c r="C53" s="24">
        <v>0</v>
      </c>
      <c r="D53" s="24">
        <v>0</v>
      </c>
    </row>
    <row r="54" spans="1:4" ht="102" customHeight="1">
      <c r="A54" s="23" t="s">
        <v>72</v>
      </c>
      <c r="B54" s="24">
        <v>40457</v>
      </c>
      <c r="C54" s="24">
        <v>0</v>
      </c>
      <c r="D54" s="24">
        <v>0</v>
      </c>
    </row>
    <row r="55" spans="1:4" ht="81" customHeight="1">
      <c r="A55" s="23" t="s">
        <v>18</v>
      </c>
      <c r="B55" s="24">
        <f>6609556.8-944222.4-2064622.33</f>
        <v>3600712.0699999994</v>
      </c>
      <c r="C55" s="24">
        <v>3776889.6</v>
      </c>
      <c r="D55" s="24">
        <f>944222.4+2832667.2</f>
        <v>3776889.6</v>
      </c>
    </row>
    <row r="56" spans="1:4" ht="92.25" customHeight="1">
      <c r="A56" s="23" t="s">
        <v>26</v>
      </c>
      <c r="B56" s="24">
        <f>66392.85+65607.15</f>
        <v>132000</v>
      </c>
      <c r="C56" s="24">
        <v>24245.25</v>
      </c>
      <c r="D56" s="24">
        <v>24245.25</v>
      </c>
    </row>
    <row r="57" spans="1:4" ht="120.75" customHeight="1">
      <c r="A57" s="23" t="s">
        <v>17</v>
      </c>
      <c r="B57" s="24">
        <v>101433.22</v>
      </c>
      <c r="C57" s="24">
        <v>0</v>
      </c>
      <c r="D57" s="24">
        <v>0</v>
      </c>
    </row>
    <row r="58" spans="1:4" ht="105" customHeight="1">
      <c r="A58" s="23" t="s">
        <v>28</v>
      </c>
      <c r="B58" s="24">
        <f>24425.32+2083.66</f>
        <v>26508.98</v>
      </c>
      <c r="C58" s="24">
        <f>5079.62-3497.91</f>
        <v>1581.71</v>
      </c>
      <c r="D58" s="24">
        <v>1420.31</v>
      </c>
    </row>
    <row r="59" spans="1:4" ht="30.75" customHeight="1">
      <c r="A59" s="36" t="s">
        <v>27</v>
      </c>
      <c r="B59" s="35">
        <f>SUM(B60:B63)</f>
        <v>28867914.22</v>
      </c>
      <c r="C59" s="35">
        <f>SUM(C60:C62)</f>
        <v>8671320</v>
      </c>
      <c r="D59" s="35">
        <f>SUM(D60:D62)</f>
        <v>8124480</v>
      </c>
    </row>
    <row r="60" spans="1:4" ht="87.75" customHeight="1">
      <c r="A60" s="23" t="s">
        <v>39</v>
      </c>
      <c r="B60" s="24">
        <f>8436960+234360</f>
        <v>8671320</v>
      </c>
      <c r="C60" s="24">
        <f>8436960+234360</f>
        <v>8671320</v>
      </c>
      <c r="D60" s="24">
        <v>8124480</v>
      </c>
    </row>
    <row r="61" spans="1:4" ht="71.25" customHeight="1">
      <c r="A61" s="23" t="s">
        <v>45</v>
      </c>
      <c r="B61" s="24">
        <v>12517797.22</v>
      </c>
      <c r="C61" s="24">
        <v>0</v>
      </c>
      <c r="D61" s="24">
        <v>0</v>
      </c>
    </row>
    <row r="62" spans="1:4" ht="56.25" customHeight="1">
      <c r="A62" s="23" t="s">
        <v>66</v>
      </c>
      <c r="B62" s="24">
        <v>911400</v>
      </c>
      <c r="C62" s="24">
        <v>0</v>
      </c>
      <c r="D62" s="24">
        <v>0</v>
      </c>
    </row>
    <row r="63" spans="1:4" ht="35.25" customHeight="1">
      <c r="A63" s="23" t="s">
        <v>69</v>
      </c>
      <c r="B63" s="24">
        <f>4198856.4+2568540.6</f>
        <v>6767397</v>
      </c>
      <c r="C63" s="24">
        <v>0</v>
      </c>
      <c r="D63" s="24">
        <v>0</v>
      </c>
    </row>
    <row r="64" spans="1:4" ht="39.75" customHeight="1">
      <c r="A64" s="38" t="s">
        <v>30</v>
      </c>
      <c r="B64" s="35">
        <f>B65</f>
        <v>480848.00000000006</v>
      </c>
      <c r="C64" s="35">
        <f>C65</f>
        <v>512048</v>
      </c>
      <c r="D64" s="35">
        <f>D65</f>
        <v>512048</v>
      </c>
    </row>
    <row r="65" spans="1:4" ht="84.75" customHeight="1">
      <c r="A65" s="23" t="s">
        <v>31</v>
      </c>
      <c r="B65" s="24">
        <f>SUM(B66:B73)</f>
        <v>480848.00000000006</v>
      </c>
      <c r="C65" s="24">
        <f>SUM(C66:C73)</f>
        <v>512048</v>
      </c>
      <c r="D65" s="24">
        <f>SUM(D66:D73)</f>
        <v>512048</v>
      </c>
    </row>
    <row r="66" spans="1:4" ht="37.5" customHeight="1" hidden="1">
      <c r="A66" s="39" t="s">
        <v>40</v>
      </c>
      <c r="B66" s="24">
        <v>0</v>
      </c>
      <c r="C66" s="24">
        <v>0</v>
      </c>
      <c r="D66" s="24">
        <v>0</v>
      </c>
    </row>
    <row r="67" spans="1:4" ht="37.5" customHeight="1">
      <c r="A67" s="39" t="s">
        <v>40</v>
      </c>
      <c r="B67" s="24">
        <v>3600</v>
      </c>
      <c r="C67" s="24">
        <v>3600</v>
      </c>
      <c r="D67" s="24">
        <v>3600</v>
      </c>
    </row>
    <row r="68" spans="1:4" ht="30.75" customHeight="1">
      <c r="A68" s="39" t="s">
        <v>32</v>
      </c>
      <c r="B68" s="24">
        <f>237572.4+14137.01+32891+5167.59</f>
        <v>289768.00000000006</v>
      </c>
      <c r="C68" s="24">
        <f>237572.4+14137.01+43854.59+15384</f>
        <v>310948</v>
      </c>
      <c r="D68" s="24">
        <f>251709.41+43854.59+15384</f>
        <v>310948</v>
      </c>
    </row>
    <row r="69" spans="1:4" ht="31.5" customHeight="1">
      <c r="A69" s="39" t="s">
        <v>33</v>
      </c>
      <c r="B69" s="24">
        <f>43087+1159.65+1996+627.35</f>
        <v>46870</v>
      </c>
      <c r="C69" s="24">
        <f>43087+1159.65+2661.35+2467</f>
        <v>49375</v>
      </c>
      <c r="D69" s="24">
        <f>44246.65+2661.35+2467</f>
        <v>49375</v>
      </c>
    </row>
    <row r="70" spans="1:4" ht="30.75" customHeight="1">
      <c r="A70" s="39" t="s">
        <v>34</v>
      </c>
      <c r="B70" s="24">
        <f>43087+1159.65+1996+627.35</f>
        <v>46870</v>
      </c>
      <c r="C70" s="24">
        <f>43087+1159.65+2661.35+2467</f>
        <v>49375</v>
      </c>
      <c r="D70" s="24">
        <f>44246.65+2661.35+2467</f>
        <v>49375</v>
      </c>
    </row>
    <row r="71" spans="1:4" ht="36.75" customHeight="1">
      <c r="A71" s="39" t="s">
        <v>35</v>
      </c>
      <c r="B71" s="24">
        <f>43087+1159.65+1996+627.35</f>
        <v>46870</v>
      </c>
      <c r="C71" s="24">
        <f>43087+1159.65+2661.35+2467</f>
        <v>49375</v>
      </c>
      <c r="D71" s="24">
        <f>44246.65+2661.35+2467</f>
        <v>49375</v>
      </c>
    </row>
    <row r="72" spans="1:4" ht="37.5" customHeight="1" hidden="1">
      <c r="A72" s="41" t="s">
        <v>37</v>
      </c>
      <c r="B72" s="10">
        <v>0</v>
      </c>
      <c r="C72" s="10">
        <v>0</v>
      </c>
      <c r="D72" s="10">
        <v>0</v>
      </c>
    </row>
    <row r="73" spans="1:4" ht="37.5" customHeight="1">
      <c r="A73" s="39" t="s">
        <v>56</v>
      </c>
      <c r="B73" s="24">
        <f>44246.65+1996+627.35</f>
        <v>46870</v>
      </c>
      <c r="C73" s="24">
        <f>44246.65+2661.35+2467</f>
        <v>49375</v>
      </c>
      <c r="D73" s="24">
        <f>44246.65+2661.35+2467</f>
        <v>49375</v>
      </c>
    </row>
    <row r="74" spans="1:4" ht="37.5" customHeight="1">
      <c r="A74" s="42" t="s">
        <v>37</v>
      </c>
      <c r="B74" s="10">
        <f>B75</f>
        <v>101000</v>
      </c>
      <c r="C74" s="10">
        <f>C75</f>
        <v>0</v>
      </c>
      <c r="D74" s="10">
        <f>D75</f>
        <v>0</v>
      </c>
    </row>
    <row r="75" spans="1:4" ht="37.5" customHeight="1">
      <c r="A75" s="39" t="s">
        <v>57</v>
      </c>
      <c r="B75" s="24">
        <f>50000+35000+16000</f>
        <v>101000</v>
      </c>
      <c r="C75" s="24">
        <v>0</v>
      </c>
      <c r="D75" s="24">
        <v>0</v>
      </c>
    </row>
    <row r="76" spans="1:4" s="15" customFormat="1" ht="36.75" customHeight="1">
      <c r="A76" s="9" t="s">
        <v>22</v>
      </c>
      <c r="B76" s="10">
        <f>B19+B64+B72+B74</f>
        <v>538580237.34</v>
      </c>
      <c r="C76" s="10">
        <f>C19+C64+C72+C74</f>
        <v>255311549.46999997</v>
      </c>
      <c r="D76" s="10">
        <f>D19+D64+D72+D74</f>
        <v>248083655.69</v>
      </c>
    </row>
    <row r="77" spans="1:4" s="17" customFormat="1" ht="19.5" customHeight="1">
      <c r="A77" s="16"/>
      <c r="C77" s="22"/>
      <c r="D77" s="22" t="s">
        <v>64</v>
      </c>
    </row>
    <row r="78" s="19" customFormat="1" ht="19.5" customHeight="1">
      <c r="A78" s="18"/>
    </row>
    <row r="79" ht="18.75">
      <c r="A79" s="16"/>
    </row>
    <row r="80" ht="18.75">
      <c r="A80" s="16"/>
    </row>
    <row r="81" spans="1:2" s="20" customFormat="1" ht="15.75">
      <c r="A81" s="18"/>
      <c r="B81" s="47"/>
    </row>
    <row r="82" spans="1:2" s="20" customFormat="1" ht="15.75">
      <c r="A82" s="18"/>
      <c r="B82" s="48"/>
    </row>
    <row r="83" spans="1:2" s="20" customFormat="1" ht="15.75">
      <c r="A83" s="18"/>
      <c r="B83" s="21"/>
    </row>
    <row r="84" s="20" customFormat="1" ht="15.75">
      <c r="A84" s="18"/>
    </row>
    <row r="85" ht="18.75">
      <c r="A85" s="16"/>
    </row>
    <row r="86" ht="18.75">
      <c r="A86" s="16"/>
    </row>
    <row r="87" ht="18.75">
      <c r="A87" s="16"/>
    </row>
    <row r="88" ht="18.75">
      <c r="A88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81:B82"/>
    <mergeCell ref="A16:A17"/>
    <mergeCell ref="B16:D16"/>
    <mergeCell ref="A14:D14"/>
    <mergeCell ref="B10:D10"/>
    <mergeCell ref="B11:D11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2023-01-23T07:36:57Z</dcterms:modified>
  <cp:category/>
  <cp:version/>
  <cp:contentType/>
  <cp:contentStatus/>
</cp:coreProperties>
</file>