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D282" i="1"/>
  <c r="D279"/>
  <c r="D251"/>
  <c r="D180"/>
  <c r="D162"/>
  <c r="E28" l="1"/>
  <c r="E69"/>
  <c r="D70"/>
  <c r="E64"/>
  <c r="E62" l="1"/>
  <c r="E61" s="1"/>
  <c r="D63"/>
  <c r="D61" s="1"/>
  <c r="D62"/>
  <c r="D69"/>
  <c r="D64" s="1"/>
  <c r="D66"/>
  <c r="D60"/>
  <c r="E57"/>
  <c r="E58"/>
  <c r="D58"/>
  <c r="D57" s="1"/>
  <c r="E45"/>
  <c r="D45"/>
  <c r="D307" l="1"/>
  <c r="E96" l="1"/>
  <c r="D96"/>
  <c r="E74"/>
  <c r="D74"/>
  <c r="E56"/>
  <c r="D56"/>
  <c r="E55"/>
  <c r="D55"/>
  <c r="E46"/>
  <c r="D46"/>
  <c r="E290" l="1"/>
  <c r="D290"/>
  <c r="E54" l="1"/>
  <c r="D54"/>
  <c r="E138" l="1"/>
  <c r="D138"/>
  <c r="E50"/>
  <c r="D50"/>
  <c r="E43" l="1"/>
  <c r="E33"/>
  <c r="D241" l="1"/>
  <c r="E241" l="1"/>
  <c r="E148"/>
  <c r="D148"/>
  <c r="E308" l="1"/>
  <c r="D308"/>
  <c r="E279"/>
  <c r="E201"/>
  <c r="E200"/>
  <c r="E112"/>
  <c r="E60"/>
  <c r="E100" l="1"/>
  <c r="D100"/>
  <c r="E254" l="1"/>
  <c r="E253" s="1"/>
  <c r="D254"/>
  <c r="D253" l="1"/>
  <c r="D201"/>
  <c r="D200"/>
  <c r="E278"/>
  <c r="D278" l="1"/>
  <c r="E66"/>
  <c r="D43"/>
  <c r="D115" l="1"/>
  <c r="E133"/>
  <c r="D133"/>
  <c r="D132" l="1"/>
  <c r="E115"/>
  <c r="E123"/>
  <c r="D123"/>
  <c r="D103"/>
  <c r="E285"/>
  <c r="E284" s="1"/>
  <c r="E283" s="1"/>
  <c r="E305"/>
  <c r="E304" s="1"/>
  <c r="D305"/>
  <c r="E289"/>
  <c r="D281"/>
  <c r="E281"/>
  <c r="E280" s="1"/>
  <c r="E277"/>
  <c r="D274"/>
  <c r="E274"/>
  <c r="D272"/>
  <c r="E272"/>
  <c r="D268"/>
  <c r="E268"/>
  <c r="E267" s="1"/>
  <c r="D264"/>
  <c r="E264"/>
  <c r="E263" s="1"/>
  <c r="D259"/>
  <c r="E259"/>
  <c r="E258" s="1"/>
  <c r="D250"/>
  <c r="E250"/>
  <c r="D246"/>
  <c r="E246"/>
  <c r="E236"/>
  <c r="D230"/>
  <c r="E230"/>
  <c r="D226"/>
  <c r="E226"/>
  <c r="E225" s="1"/>
  <c r="D220"/>
  <c r="E220"/>
  <c r="D217"/>
  <c r="E217"/>
  <c r="D212"/>
  <c r="E212"/>
  <c r="E211" s="1"/>
  <c r="E210" s="1"/>
  <c r="D207"/>
  <c r="E207"/>
  <c r="E206" s="1"/>
  <c r="D203"/>
  <c r="E203"/>
  <c r="E202" s="1"/>
  <c r="D199"/>
  <c r="E199"/>
  <c r="E198" s="1"/>
  <c r="D193"/>
  <c r="E193"/>
  <c r="E192" s="1"/>
  <c r="D185"/>
  <c r="E185"/>
  <c r="E184" s="1"/>
  <c r="D179"/>
  <c r="E179"/>
  <c r="E178" s="1"/>
  <c r="D174"/>
  <c r="E174"/>
  <c r="E173" s="1"/>
  <c r="D169"/>
  <c r="E169"/>
  <c r="D167"/>
  <c r="E167"/>
  <c r="D164"/>
  <c r="E164"/>
  <c r="D160"/>
  <c r="E160"/>
  <c r="E159" s="1"/>
  <c r="D157"/>
  <c r="E157"/>
  <c r="E156" s="1"/>
  <c r="D154"/>
  <c r="E154"/>
  <c r="E153" s="1"/>
  <c r="D151"/>
  <c r="E151"/>
  <c r="E150" s="1"/>
  <c r="E147"/>
  <c r="D141"/>
  <c r="D140" s="1"/>
  <c r="E141"/>
  <c r="E140" s="1"/>
  <c r="D137"/>
  <c r="E137"/>
  <c r="E136" s="1"/>
  <c r="E132"/>
  <c r="D130"/>
  <c r="E130"/>
  <c r="D126"/>
  <c r="E126"/>
  <c r="D121"/>
  <c r="E121"/>
  <c r="D119"/>
  <c r="E119"/>
  <c r="D111"/>
  <c r="E111"/>
  <c r="E110" s="1"/>
  <c r="D105"/>
  <c r="E105"/>
  <c r="E104" s="1"/>
  <c r="E99"/>
  <c r="E98" s="1"/>
  <c r="D95"/>
  <c r="E95"/>
  <c r="E94" s="1"/>
  <c r="D90"/>
  <c r="E90"/>
  <c r="E89" s="1"/>
  <c r="D86"/>
  <c r="E86"/>
  <c r="E85" s="1"/>
  <c r="D79"/>
  <c r="E79"/>
  <c r="E78" s="1"/>
  <c r="D76"/>
  <c r="E76"/>
  <c r="D72"/>
  <c r="E72"/>
  <c r="D67"/>
  <c r="E67"/>
  <c r="D65"/>
  <c r="E65"/>
  <c r="D59"/>
  <c r="D42" s="1"/>
  <c r="E59"/>
  <c r="E42" s="1"/>
  <c r="D38"/>
  <c r="E38"/>
  <c r="D36"/>
  <c r="E36"/>
  <c r="D30"/>
  <c r="E30"/>
  <c r="E113" l="1"/>
  <c r="D113"/>
  <c r="E71"/>
  <c r="E216"/>
  <c r="E215" s="1"/>
  <c r="E271"/>
  <c r="E270" s="1"/>
  <c r="D85"/>
  <c r="D104"/>
  <c r="D136"/>
  <c r="D198"/>
  <c r="D258"/>
  <c r="D267"/>
  <c r="D289"/>
  <c r="D99"/>
  <c r="D78"/>
  <c r="D153"/>
  <c r="D159"/>
  <c r="D178"/>
  <c r="D206"/>
  <c r="D280"/>
  <c r="D173"/>
  <c r="D192"/>
  <c r="D202"/>
  <c r="E245"/>
  <c r="D263"/>
  <c r="D285"/>
  <c r="D232"/>
  <c r="D89"/>
  <c r="D110"/>
  <c r="D147"/>
  <c r="D150"/>
  <c r="D156"/>
  <c r="D184"/>
  <c r="D211"/>
  <c r="D225"/>
  <c r="D236"/>
  <c r="D277"/>
  <c r="D304"/>
  <c r="D94"/>
  <c r="E232"/>
  <c r="E229" s="1"/>
  <c r="E276"/>
  <c r="D271"/>
  <c r="E257"/>
  <c r="D245"/>
  <c r="D216"/>
  <c r="E191"/>
  <c r="E172"/>
  <c r="E163"/>
  <c r="E139" s="1"/>
  <c r="D163"/>
  <c r="E125"/>
  <c r="D125"/>
  <c r="D71"/>
  <c r="E29"/>
  <c r="D29"/>
  <c r="D28" l="1"/>
  <c r="E97"/>
  <c r="D229"/>
  <c r="D98"/>
  <c r="D97" s="1"/>
  <c r="E228"/>
  <c r="D191"/>
  <c r="D284"/>
  <c r="D139"/>
  <c r="D270"/>
  <c r="D276"/>
  <c r="D172"/>
  <c r="D215"/>
  <c r="D257"/>
  <c r="D210"/>
  <c r="D228" l="1"/>
  <c r="E310"/>
  <c r="D283"/>
  <c r="D310" l="1"/>
</calcChain>
</file>

<file path=xl/sharedStrings.xml><?xml version="1.0" encoding="utf-8"?>
<sst xmlns="http://schemas.openxmlformats.org/spreadsheetml/2006/main" count="591" uniqueCount="552">
  <si>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</si>
  <si>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</si>
  <si>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</si>
  <si>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</si>
  <si>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</si>
  <si>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</si>
  <si>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</si>
  <si>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</si>
  <si>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</si>
  <si>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</si>
  <si>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</si>
  <si>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</si>
  <si>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</si>
  <si>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</si>
  <si>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</si>
  <si>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</si>
  <si>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</si>
  <si>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</si>
  <si>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</si>
  <si>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</si>
  <si>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</si>
  <si>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</si>
  <si>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</si>
  <si>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</si>
  <si>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</si>
  <si>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</si>
  <si>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</si>
  <si>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</si>
  <si>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</si>
  <si>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</si>
  <si>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</si>
  <si>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</si>
  <si>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</si>
  <si>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</si>
  <si>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</si>
  <si>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</si>
  <si>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</si>
  <si>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</si>
  <si>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</si>
  <si>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</si>
  <si>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</si>
  <si>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</si>
  <si>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</si>
  <si>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</si>
  <si>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</si>
  <si>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</si>
  <si>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</si>
  <si>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</si>
  <si>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</si>
  <si>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</si>
  <si>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</si>
  <si>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</si>
  <si>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</si>
  <si>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</si>
  <si>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</si>
  <si>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</si>
  <si>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</si>
  <si>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</si>
  <si>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</si>
  <si>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</si>
  <si>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</si>
  <si>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</si>
  <si>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</si>
  <si>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</si>
  <si>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</si>
  <si>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</si>
  <si>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</si>
  <si>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</si>
  <si>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</si>
  <si>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</si>
  <si>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</si>
  <si>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</si>
  <si>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</si>
  <si>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</si>
  <si>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</si>
  <si>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</si>
  <si>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</si>
  <si>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</si>
  <si>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</si>
  <si>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</si>
  <si>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</si>
  <si>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</si>
  <si>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</si>
  <si>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</si>
  <si>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</si>
  <si>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</si>
  <si>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</si>
  <si>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</si>
  <si>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</si>
  <si>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</si>
  <si>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</si>
  <si>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</si>
  <si>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</si>
  <si>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</si>
  <si>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</si>
  <si>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</si>
  <si>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</si>
  <si>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</si>
  <si>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</si>
  <si>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</si>
  <si>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</si>
  <si>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</si>
  <si>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</si>
  <si>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</si>
  <si>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</si>
  <si>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</si>
  <si>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</si>
  <si>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</si>
  <si>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</si>
  <si>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</si>
  <si>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</si>
  <si>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</si>
  <si>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</si>
  <si>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</si>
  <si>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</si>
  <si>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</si>
  <si>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</si>
  <si>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</si>
  <si>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</si>
  <si>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</si>
  <si>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</si>
  <si>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</si>
  <si>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</si>
  <si>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</si>
  <si>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</si>
  <si>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</si>
  <si>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</si>
  <si>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</si>
  <si>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</si>
  <si>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</si>
  <si>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</si>
  <si>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</si>
  <si>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</si>
  <si>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</si>
  <si>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</si>
  <si>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</si>
  <si>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</si>
  <si>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</si>
  <si>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</si>
  <si>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</si>
  <si>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</si>
  <si>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</si>
  <si>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</si>
  <si>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</si>
  <si>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</si>
  <si>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</si>
  <si>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</si>
  <si>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</si>
  <si>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</si>
  <si>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</si>
  <si>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</si>
  <si>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</si>
  <si>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</si>
  <si>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</si>
  <si>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</si>
  <si>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</si>
  <si>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</si>
  <si>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</si>
  <si>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</si>
  <si>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</si>
  <si>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</si>
  <si>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</si>
  <si>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</si>
  <si>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</si>
  <si>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</si>
  <si>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</si>
  <si>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</si>
  <si>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</si>
  <si>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</si>
  <si>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</si>
  <si>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</si>
  <si>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</si>
  <si>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</si>
  <si>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</si>
  <si>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</si>
  <si>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</si>
  <si>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</si>
  <si>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</si>
  <si>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</si>
  <si>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</si>
  <si>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</si>
  <si>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</si>
  <si>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</si>
  <si>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</si>
  <si>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</si>
  <si>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</si>
  <si>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</si>
  <si>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</si>
  <si>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</si>
  <si>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</si>
  <si>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</si>
  <si>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</si>
  <si>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</si>
  <si>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</si>
  <si>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</si>
  <si>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</si>
  <si>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</si>
  <si>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</si>
  <si>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</si>
  <si>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</si>
  <si>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</si>
  <si>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</si>
  <si>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</si>
  <si>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</si>
  <si>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</si>
  <si>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</si>
  <si>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</si>
  <si>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</si>
  <si>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</si>
  <si>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</si>
  <si>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</si>
  <si>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</si>
  <si>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</si>
  <si>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</si>
  <si>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</si>
  <si>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</si>
  <si>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</si>
  <si>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</si>
  <si>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</si>
  <si>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</si>
  <si>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</si>
  <si>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</si>
  <si>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</si>
  <si>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</si>
  <si>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</si>
  <si>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</si>
  <si>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</si>
  <si>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</si>
  <si>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</si>
  <si>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</si>
  <si>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</si>
  <si>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</si>
  <si>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</si>
  <si>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</si>
  <si>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</si>
  <si>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</si>
  <si>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</si>
  <si>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</si>
  <si>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</si>
  <si>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</si>
  <si>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</si>
  <si>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</si>
  <si>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</si>
  <si>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</si>
  <si>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</si>
  <si>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</si>
  <si>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</si>
  <si>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</si>
  <si>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</si>
  <si>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</si>
  <si>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</si>
  <si>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</si>
  <si>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</si>
  <si>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</si>
  <si>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</si>
  <si>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</si>
  <si>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</si>
  <si>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</si>
  <si>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</si>
  <si>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</si>
  <si>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</si>
  <si>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</si>
  <si>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</si>
  <si>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</si>
  <si>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</si>
  <si>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</si>
  <si>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</si>
  <si>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</si>
  <si>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</si>
  <si>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</si>
  <si>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</si>
  <si>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</si>
  <si>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</si>
  <si>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</si>
  <si>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</si>
  <si>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</si>
  <si>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</si>
  <si>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</si>
  <si>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</si>
  <si>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</si>
  <si>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</si>
  <si>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</si>
  <si>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</si>
  <si>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</si>
  <si>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</si>
  <si>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</si>
  <si>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</si>
  <si>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</si>
  <si>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</si>
  <si>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</si>
  <si>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</si>
  <si>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</si>
  <si>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</si>
  <si>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</si>
  <si>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</si>
  <si>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</si>
  <si>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</si>
  <si>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</si>
  <si>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</si>
  <si>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</si>
  <si>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</si>
  <si>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</si>
  <si>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</si>
  <si>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</si>
  <si>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</si>
  <si>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</si>
  <si>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</si>
  <si>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</si>
  <si>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</si>
  <si>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</si>
  <si>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</si>
  <si>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</si>
  <si>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</si>
  <si>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</si>
  <si>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</si>
  <si>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</si>
  <si>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</si>
  <si>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</si>
  <si>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</si>
  <si>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</si>
  <si>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</si>
  <si>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</si>
  <si>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</si>
  <si>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</si>
  <si>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</si>
  <si>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</si>
  <si>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</si>
  <si>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</si>
  <si>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</si>
  <si>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</si>
  <si>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</si>
  <si>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</si>
  <si>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</si>
  <si>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</si>
  <si>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</si>
  <si>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</si>
  <si>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</si>
  <si>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</si>
  <si>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</si>
  <si>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</si>
  <si>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</si>
  <si>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</si>
  <si>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</si>
  <si>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</si>
  <si>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</si>
  <si>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</si>
  <si>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</si>
  <si>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</si>
  <si>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</si>
  <si>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</si>
  <si>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</si>
  <si>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</si>
  <si>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</si>
  <si>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</si>
  <si>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</si>
  <si>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</si>
  <si>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</si>
  <si>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</si>
  <si>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</si>
  <si>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</si>
  <si>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</si>
  <si>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</si>
  <si>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</si>
  <si>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</si>
  <si>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</si>
  <si>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</si>
  <si>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</si>
  <si>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</si>
  <si>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</si>
  <si>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</si>
  <si>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</si>
  <si>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</si>
  <si>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</si>
  <si>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</si>
  <si>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</si>
  <si>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</si>
  <si>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</si>
  <si>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</si>
  <si>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</si>
  <si>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</si>
  <si>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</si>
  <si>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</si>
  <si>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</si>
  <si>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</si>
  <si>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</si>
  <si>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</si>
  <si>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</si>
  <si>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</si>
  <si>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</si>
  <si>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</si>
  <si>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</si>
  <si>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</si>
  <si>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</si>
  <si>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</si>
  <si>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</si>
  <si>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</si>
  <si>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</si>
  <si>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</si>
  <si>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</si>
  <si>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</si>
  <si>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</si>
  <si>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</si>
  <si>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</si>
  <si>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</si>
  <si>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</si>
  <si>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</si>
  <si>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</si>
  <si>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</si>
  <si>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</si>
  <si>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</si>
  <si>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</si>
  <si>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</si>
  <si>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</si>
  <si>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</si>
  <si>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</si>
  <si>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</si>
  <si>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</si>
  <si>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</si>
  <si>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</si>
  <si>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</si>
  <si>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</si>
  <si>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</si>
  <si>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</si>
  <si>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</si>
  <si>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</si>
  <si>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</si>
  <si>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</si>
  <si>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</si>
  <si>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</si>
  <si>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</si>
  <si>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</si>
  <si>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</si>
  <si>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</si>
  <si>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</si>
  <si>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</si>
  <si>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</si>
  <si>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</si>
  <si>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</si>
  <si>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</si>
  <si>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</si>
  <si>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</si>
  <si>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</si>
  <si>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</si>
  <si>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</si>
  <si>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</si>
  <si>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</si>
  <si>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</si>
  <si>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</si>
  <si>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</si>
  <si>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</si>
  <si>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</si>
  <si>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</si>
  <si>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</si>
  <si>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</si>
  <si>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</si>
  <si>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</si>
  <si>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</si>
  <si>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</si>
  <si>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</si>
  <si>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</si>
  <si>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</si>
  <si>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</si>
  <si>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</si>
  <si>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</si>
  <si>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</si>
  <si>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</si>
  <si>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</si>
  <si>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</si>
  <si>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</si>
  <si>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</si>
  <si>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</si>
  <si>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</si>
  <si>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</si>
  <si>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</si>
  <si>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</si>
  <si>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</si>
  <si>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</si>
  <si>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</si>
  <si>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</si>
  <si>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</si>
  <si>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</si>
  <si>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</si>
  <si>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</si>
  <si>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</si>
  <si>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</si>
  <si>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</si>
  <si>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</si>
  <si>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</si>
  <si>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</si>
  <si>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</si>
  <si>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</si>
  <si>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</si>
  <si>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</si>
  <si>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</si>
  <si>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</si>
  <si>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</si>
  <si>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</si>
  <si>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</si>
  <si>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</si>
  <si>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</si>
  <si>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</si>
  <si>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</si>
  <si>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</si>
  <si>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</si>
  <si>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</si>
  <si>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</si>
  <si>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</si>
  <si>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</si>
  <si>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</si>
  <si>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</si>
  <si>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</si>
  <si>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</si>
  <si>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</si>
  <si>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</si>
  <si>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</si>
  <si>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</si>
  <si>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</si>
  <si>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</si>
  <si>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</si>
  <si>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</si>
  <si>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</si>
  <si>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</si>
  <si>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</si>
  <si>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</si>
  <si>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</si>
  <si>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</si>
  <si>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</si>
  <si>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</si>
  <si>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</si>
  <si>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</si>
  <si>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</si>
  <si>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</si>
  <si>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</si>
  <si>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</si>
  <si>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</si>
  <si>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</si>
  <si>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</si>
  <si>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</si>
  <si>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</si>
  <si>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</si>
  <si>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</si>
  <si>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</si>
  <si>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</si>
  <si>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</si>
  <si>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</si>
  <si>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</si>
  <si>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</si>
  <si>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</si>
  <si>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</si>
  <si>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</si>
  <si>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</si>
  <si>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25.06.2021 № 44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</si>
</sst>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8"/>
  <sheetViews>
    <sheetView tabSelected="1" zoomScale="90" zoomScaleNormal="90" workbookViewId="0">
      <selection activeCell="D12" sqref="D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43" t="s">
        <v>528</v>
      </c>
      <c r="E1" s="43"/>
    </row>
    <row r="2" spans="2:5">
      <c r="D2" s="43" t="s">
        <v>505</v>
      </c>
      <c r="E2" s="43"/>
    </row>
    <row r="3" spans="2:5">
      <c r="D3" s="43" t="s">
        <v>506</v>
      </c>
      <c r="E3" s="43"/>
    </row>
    <row r="4" spans="2:5">
      <c r="D4" s="43" t="s">
        <v>529</v>
      </c>
      <c r="E4" s="43"/>
    </row>
    <row r="5" spans="2:5">
      <c r="D5" s="43" t="s">
        <v>530</v>
      </c>
      <c r="E5" s="43"/>
    </row>
    <row r="6" spans="2:5">
      <c r="D6" s="43" t="s">
        <v>506</v>
      </c>
      <c r="E6" s="43"/>
    </row>
    <row r="7" spans="2:5">
      <c r="D7" s="43" t="s">
        <v>531</v>
      </c>
      <c r="E7" s="43"/>
    </row>
    <row r="8" spans="2:5">
      <c r="D8" s="43" t="s">
        <v>532</v>
      </c>
      <c r="E8" s="43"/>
    </row>
    <row r="9" spans="2:5">
      <c r="D9" s="43" t="s">
        <v>508</v>
      </c>
      <c r="E9" s="43"/>
    </row>
    <row r="10" spans="2:5">
      <c r="D10" s="43" t="s">
        <v>533</v>
      </c>
      <c r="E10" s="43"/>
    </row>
    <row r="11" spans="2:5">
      <c r="D11" s="43" t="s">
        <v>551</v>
      </c>
      <c r="E11" s="43"/>
    </row>
    <row r="13" spans="2:5">
      <c r="B13" s="6"/>
      <c r="C13" s="5"/>
      <c r="D13" s="43" t="s">
        <v>527</v>
      </c>
      <c r="E13" s="43"/>
    </row>
    <row r="14" spans="2:5">
      <c r="B14" s="32"/>
      <c r="C14" s="5"/>
      <c r="D14" s="43" t="s">
        <v>505</v>
      </c>
      <c r="E14" s="43"/>
    </row>
    <row r="15" spans="2:5">
      <c r="B15" s="32"/>
      <c r="C15" s="5"/>
      <c r="D15" s="43" t="s">
        <v>506</v>
      </c>
      <c r="E15" s="43"/>
    </row>
    <row r="16" spans="2:5">
      <c r="B16" s="32"/>
      <c r="C16" s="5"/>
      <c r="D16" s="43" t="s">
        <v>507</v>
      </c>
      <c r="E16" s="43"/>
    </row>
    <row r="17" spans="1:5">
      <c r="B17" s="32"/>
      <c r="C17" s="5"/>
      <c r="D17" s="43" t="s">
        <v>506</v>
      </c>
      <c r="E17" s="43"/>
    </row>
    <row r="18" spans="1:5">
      <c r="B18" s="32"/>
      <c r="C18" s="5"/>
      <c r="D18" s="43" t="s">
        <v>508</v>
      </c>
      <c r="E18" s="43"/>
    </row>
    <row r="19" spans="1:5">
      <c r="B19" s="32"/>
      <c r="C19" s="5"/>
      <c r="D19" s="43" t="s">
        <v>509</v>
      </c>
      <c r="E19" s="43"/>
    </row>
    <row r="20" spans="1:5">
      <c r="B20" s="32"/>
      <c r="C20" s="5"/>
      <c r="D20" s="44" t="s">
        <v>516</v>
      </c>
      <c r="E20" s="44"/>
    </row>
    <row r="21" spans="1:5">
      <c r="B21" s="32"/>
      <c r="C21" s="5"/>
      <c r="D21" s="43"/>
      <c r="E21" s="43"/>
    </row>
    <row r="22" spans="1:5">
      <c r="B22" s="32"/>
      <c r="C22" s="5"/>
    </row>
    <row r="23" spans="1:5" ht="114.75" customHeight="1">
      <c r="A23" s="42" t="s">
        <v>504</v>
      </c>
      <c r="B23" s="42"/>
      <c r="C23" s="42"/>
      <c r="D23" s="42"/>
      <c r="E23" s="42"/>
    </row>
    <row r="24" spans="1:5" ht="24" customHeight="1">
      <c r="A24" s="39"/>
      <c r="B24" s="39"/>
      <c r="C24" s="39"/>
      <c r="D24" s="39"/>
      <c r="E24" s="39"/>
    </row>
    <row r="25" spans="1:5" ht="18.75" customHeight="1">
      <c r="A25" s="40" t="s">
        <v>135</v>
      </c>
      <c r="B25" s="40" t="s">
        <v>136</v>
      </c>
      <c r="C25" s="40" t="s">
        <v>137</v>
      </c>
      <c r="D25" s="37" t="s">
        <v>455</v>
      </c>
      <c r="E25" s="37" t="s">
        <v>490</v>
      </c>
    </row>
    <row r="26" spans="1:5" ht="62.25" customHeight="1">
      <c r="A26" s="41"/>
      <c r="B26" s="41"/>
      <c r="C26" s="41"/>
      <c r="D26" s="38"/>
      <c r="E26" s="38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>
      <c r="A48" s="22" t="s">
        <v>537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>
      <c r="A49" s="22" t="s">
        <v>538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>
      <c r="A57" s="23" t="s">
        <v>539</v>
      </c>
      <c r="B57" s="21" t="s">
        <v>540</v>
      </c>
      <c r="C57" s="21"/>
      <c r="D57" s="16">
        <f>D58</f>
        <v>1568904.26</v>
      </c>
      <c r="E57" s="16">
        <f>E58</f>
        <v>1568664.3399999999</v>
      </c>
    </row>
    <row r="58" spans="1:5" ht="139.5" customHeight="1">
      <c r="A58" s="13" t="s">
        <v>541</v>
      </c>
      <c r="B58" s="14" t="s">
        <v>542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>
      <c r="A61" s="23" t="s">
        <v>546</v>
      </c>
      <c r="B61" s="21" t="s">
        <v>547</v>
      </c>
      <c r="C61" s="21"/>
      <c r="D61" s="16">
        <f>SUM(D62:D63)</f>
        <v>3169135.02</v>
      </c>
      <c r="E61" s="16">
        <f>E62</f>
        <v>7819171</v>
      </c>
    </row>
    <row r="62" spans="1:5" ht="87" customHeight="1">
      <c r="A62" s="13" t="s">
        <v>548</v>
      </c>
      <c r="B62" s="14" t="s">
        <v>549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>
      <c r="A63" s="13" t="s">
        <v>550</v>
      </c>
      <c r="B63" s="14" t="s">
        <v>549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>
      <c r="A69" s="23" t="s">
        <v>474</v>
      </c>
      <c r="B69" s="21" t="s">
        <v>543</v>
      </c>
      <c r="C69" s="19"/>
      <c r="D69" s="16">
        <f>D70</f>
        <v>492532.4</v>
      </c>
      <c r="E69" s="16">
        <f>E70</f>
        <v>0</v>
      </c>
    </row>
    <row r="70" spans="1:6" ht="93.75">
      <c r="A70" s="22" t="s">
        <v>545</v>
      </c>
      <c r="B70" s="14" t="s">
        <v>544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>
      <c r="A97" s="18" t="s">
        <v>440</v>
      </c>
      <c r="B97" s="19" t="s">
        <v>40</v>
      </c>
      <c r="C97" s="19"/>
      <c r="D97" s="15">
        <f>D98+D104+D110+D113+D125+D132+D136</f>
        <v>17788298.810000002</v>
      </c>
      <c r="E97" s="15">
        <f>E98+E104+E110+E113+E125+E132+E136</f>
        <v>11075972.359999999</v>
      </c>
    </row>
    <row r="98" spans="1:5" s="3" customFormat="1" ht="53.25" customHeight="1">
      <c r="A98" s="18" t="s">
        <v>199</v>
      </c>
      <c r="B98" s="19" t="s">
        <v>41</v>
      </c>
      <c r="C98" s="19"/>
      <c r="D98" s="15">
        <f t="shared" ref="D98:E98" si="15">D99</f>
        <v>9034673.6500000004</v>
      </c>
      <c r="E98" s="15">
        <f t="shared" si="15"/>
        <v>4222347.2</v>
      </c>
    </row>
    <row r="99" spans="1:5" s="4" customFormat="1" ht="105.75" customHeight="1">
      <c r="A99" s="23" t="s">
        <v>238</v>
      </c>
      <c r="B99" s="21" t="s">
        <v>239</v>
      </c>
      <c r="C99" s="21"/>
      <c r="D99" s="16">
        <f>SUM(D100:D103)</f>
        <v>9034673.6500000004</v>
      </c>
      <c r="E99" s="16">
        <f>SUM(E100:E103)</f>
        <v>4222347.2</v>
      </c>
    </row>
    <row r="100" spans="1:5" s="4" customFormat="1" ht="161.25" customHeight="1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>
      <c r="A102" s="22" t="s">
        <v>510</v>
      </c>
      <c r="B102" s="14" t="s">
        <v>365</v>
      </c>
      <c r="C102" s="14">
        <v>200</v>
      </c>
      <c r="D102" s="7">
        <v>39572.78</v>
      </c>
      <c r="E102" s="7">
        <v>39572.78</v>
      </c>
    </row>
    <row r="103" spans="1:5" s="3" customFormat="1" ht="156" customHeight="1">
      <c r="A103" s="13" t="s">
        <v>485</v>
      </c>
      <c r="B103" s="14" t="s">
        <v>484</v>
      </c>
      <c r="C103" s="14">
        <v>200</v>
      </c>
      <c r="D103" s="7">
        <f>4812326.45+48609.36</f>
        <v>4860935.8100000005</v>
      </c>
      <c r="E103" s="7">
        <v>48609.36</v>
      </c>
    </row>
    <row r="104" spans="1:5" ht="65.25" customHeight="1">
      <c r="A104" s="18" t="s">
        <v>200</v>
      </c>
      <c r="B104" s="19" t="s">
        <v>42</v>
      </c>
      <c r="C104" s="19"/>
      <c r="D104" s="15">
        <f t="shared" ref="D104:E104" si="16">D105</f>
        <v>298021</v>
      </c>
      <c r="E104" s="15">
        <f t="shared" si="16"/>
        <v>298021</v>
      </c>
    </row>
    <row r="105" spans="1:5" ht="50.25" customHeight="1">
      <c r="A105" s="20" t="s">
        <v>201</v>
      </c>
      <c r="B105" s="21" t="s">
        <v>43</v>
      </c>
      <c r="C105" s="21"/>
      <c r="D105" s="16">
        <f t="shared" ref="D105:E105" si="17">SUM(D106:D109)</f>
        <v>298021</v>
      </c>
      <c r="E105" s="16">
        <f t="shared" si="17"/>
        <v>298021</v>
      </c>
    </row>
    <row r="106" spans="1:5" s="3" customFormat="1" ht="87.75" customHeight="1">
      <c r="A106" s="22" t="s">
        <v>240</v>
      </c>
      <c r="B106" s="14" t="s">
        <v>44</v>
      </c>
      <c r="C106" s="14">
        <v>200</v>
      </c>
      <c r="D106" s="7">
        <v>184021</v>
      </c>
      <c r="E106" s="7">
        <v>184021</v>
      </c>
    </row>
    <row r="107" spans="1:5" ht="145.5" customHeight="1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>
      <c r="A110" s="25" t="s">
        <v>535</v>
      </c>
      <c r="B110" s="19" t="s">
        <v>46</v>
      </c>
      <c r="C110" s="19"/>
      <c r="D110" s="15">
        <f t="shared" ref="D110:E110" si="18">D111</f>
        <v>1900000</v>
      </c>
      <c r="E110" s="15">
        <f t="shared" si="18"/>
        <v>0</v>
      </c>
    </row>
    <row r="111" spans="1:5" ht="66.75" customHeight="1">
      <c r="A111" s="20" t="s">
        <v>48</v>
      </c>
      <c r="B111" s="21" t="s">
        <v>47</v>
      </c>
      <c r="C111" s="21"/>
      <c r="D111" s="16">
        <f t="shared" ref="D111:E111" si="19">SUM(D112:D112)</f>
        <v>1900000</v>
      </c>
      <c r="E111" s="16">
        <f t="shared" si="19"/>
        <v>0</v>
      </c>
    </row>
    <row r="112" spans="1:5" ht="112.5">
      <c r="A112" s="13" t="s">
        <v>453</v>
      </c>
      <c r="B112" s="14" t="s">
        <v>454</v>
      </c>
      <c r="C112" s="14">
        <v>200</v>
      </c>
      <c r="D112" s="7">
        <v>1900000</v>
      </c>
      <c r="E112" s="7">
        <f>1900000-1900000</f>
        <v>0</v>
      </c>
    </row>
    <row r="113" spans="1:5" s="4" customFormat="1" ht="75">
      <c r="A113" s="25" t="s">
        <v>243</v>
      </c>
      <c r="B113" s="19" t="s">
        <v>244</v>
      </c>
      <c r="C113" s="14"/>
      <c r="D113" s="15">
        <f>D114+D115+D119+D121+D123</f>
        <v>1881838.9100000001</v>
      </c>
      <c r="E113" s="15">
        <f>E114+E115+E119+E121+E123</f>
        <v>1881838.9100000001</v>
      </c>
    </row>
    <row r="114" spans="1:5" s="3" customFormat="1" ht="37.5" hidden="1">
      <c r="A114" s="23" t="s">
        <v>245</v>
      </c>
      <c r="B114" s="21" t="s">
        <v>246</v>
      </c>
      <c r="C114" s="14"/>
      <c r="D114" s="16"/>
      <c r="E114" s="16"/>
    </row>
    <row r="115" spans="1:5" ht="50.25" customHeight="1">
      <c r="A115" s="23" t="s">
        <v>247</v>
      </c>
      <c r="B115" s="21" t="s">
        <v>248</v>
      </c>
      <c r="C115" s="14"/>
      <c r="D115" s="16">
        <f>SUM(D116:D118)</f>
        <v>1303497.53</v>
      </c>
      <c r="E115" s="16">
        <f>SUM(E116:E118)</f>
        <v>1303497.53</v>
      </c>
    </row>
    <row r="116" spans="1:5" ht="117" customHeight="1">
      <c r="A116" s="13" t="s">
        <v>493</v>
      </c>
      <c r="B116" s="14" t="s">
        <v>496</v>
      </c>
      <c r="C116" s="14">
        <v>500</v>
      </c>
      <c r="D116" s="7">
        <v>400000</v>
      </c>
      <c r="E116" s="7">
        <v>400000</v>
      </c>
    </row>
    <row r="117" spans="1:5" ht="84.75" customHeight="1">
      <c r="A117" s="13" t="s">
        <v>413</v>
      </c>
      <c r="B117" s="14" t="s">
        <v>460</v>
      </c>
      <c r="C117" s="14">
        <v>200</v>
      </c>
      <c r="D117" s="7">
        <v>488038.72</v>
      </c>
      <c r="E117" s="7">
        <v>488038.72</v>
      </c>
    </row>
    <row r="118" spans="1:5" ht="101.25" customHeight="1">
      <c r="A118" s="13" t="s">
        <v>468</v>
      </c>
      <c r="B118" s="14" t="s">
        <v>461</v>
      </c>
      <c r="C118" s="14">
        <v>200</v>
      </c>
      <c r="D118" s="7">
        <v>415458.81</v>
      </c>
      <c r="E118" s="7">
        <v>415458.81</v>
      </c>
    </row>
    <row r="119" spans="1:5" ht="46.5" customHeight="1">
      <c r="A119" s="23" t="s">
        <v>249</v>
      </c>
      <c r="B119" s="21" t="s">
        <v>250</v>
      </c>
      <c r="C119" s="14"/>
      <c r="D119" s="16">
        <f t="shared" ref="D119:E119" si="20">D120</f>
        <v>120000</v>
      </c>
      <c r="E119" s="16">
        <f t="shared" si="20"/>
        <v>120000</v>
      </c>
    </row>
    <row r="120" spans="1:5" ht="70.5" customHeight="1">
      <c r="A120" s="13" t="s">
        <v>251</v>
      </c>
      <c r="B120" s="14" t="s">
        <v>252</v>
      </c>
      <c r="C120" s="14">
        <v>200</v>
      </c>
      <c r="D120" s="7">
        <v>120000</v>
      </c>
      <c r="E120" s="7">
        <v>120000</v>
      </c>
    </row>
    <row r="121" spans="1:5" s="4" customFormat="1" ht="64.5" customHeight="1">
      <c r="A121" s="23" t="s">
        <v>344</v>
      </c>
      <c r="B121" s="21" t="s">
        <v>253</v>
      </c>
      <c r="C121" s="14"/>
      <c r="D121" s="16">
        <f t="shared" ref="D121:E121" si="21">D122</f>
        <v>56000</v>
      </c>
      <c r="E121" s="16">
        <f t="shared" si="21"/>
        <v>56000</v>
      </c>
    </row>
    <row r="122" spans="1:5" s="3" customFormat="1" ht="87" customHeight="1">
      <c r="A122" s="13" t="s">
        <v>345</v>
      </c>
      <c r="B122" s="14" t="s">
        <v>254</v>
      </c>
      <c r="C122" s="14">
        <v>200</v>
      </c>
      <c r="D122" s="7">
        <v>56000</v>
      </c>
      <c r="E122" s="7">
        <v>56000</v>
      </c>
    </row>
    <row r="123" spans="1:5" s="3" customFormat="1" ht="54.75" customHeight="1">
      <c r="A123" s="23" t="s">
        <v>375</v>
      </c>
      <c r="B123" s="21" t="s">
        <v>373</v>
      </c>
      <c r="C123" s="21"/>
      <c r="D123" s="16">
        <f>SUM(D124:D124)</f>
        <v>402341.38</v>
      </c>
      <c r="E123" s="16">
        <f>SUM(E124:E124)</f>
        <v>402341.38</v>
      </c>
    </row>
    <row r="124" spans="1:5" s="3" customFormat="1" ht="92.25" customHeight="1">
      <c r="A124" s="13" t="s">
        <v>376</v>
      </c>
      <c r="B124" s="14" t="s">
        <v>374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>
      <c r="A125" s="25" t="s">
        <v>255</v>
      </c>
      <c r="B125" s="19" t="s">
        <v>256</v>
      </c>
      <c r="C125" s="14"/>
      <c r="D125" s="15">
        <f t="shared" ref="D125:E125" si="22">D126+D130</f>
        <v>390000</v>
      </c>
      <c r="E125" s="15">
        <f t="shared" si="22"/>
        <v>390000</v>
      </c>
    </row>
    <row r="126" spans="1:5" ht="110.25" customHeight="1">
      <c r="A126" s="23" t="s">
        <v>257</v>
      </c>
      <c r="B126" s="21" t="s">
        <v>258</v>
      </c>
      <c r="C126" s="14"/>
      <c r="D126" s="16">
        <f t="shared" ref="D126:E126" si="23">SUM(D127:D129)</f>
        <v>280000</v>
      </c>
      <c r="E126" s="16">
        <f t="shared" si="23"/>
        <v>280000</v>
      </c>
    </row>
    <row r="127" spans="1:5" s="4" customFormat="1" ht="105" customHeight="1">
      <c r="A127" s="13" t="s">
        <v>259</v>
      </c>
      <c r="B127" s="14" t="s">
        <v>260</v>
      </c>
      <c r="C127" s="14">
        <v>200</v>
      </c>
      <c r="D127" s="7">
        <v>30000</v>
      </c>
      <c r="E127" s="7">
        <v>30000</v>
      </c>
    </row>
    <row r="128" spans="1:5" s="4" customFormat="1" ht="159" customHeight="1">
      <c r="A128" s="13" t="s">
        <v>261</v>
      </c>
      <c r="B128" s="14" t="s">
        <v>262</v>
      </c>
      <c r="C128" s="14">
        <v>200</v>
      </c>
      <c r="D128" s="7">
        <v>5000</v>
      </c>
      <c r="E128" s="7">
        <v>5000</v>
      </c>
    </row>
    <row r="129" spans="1:5" s="4" customFormat="1" ht="111" customHeight="1">
      <c r="A129" s="13" t="s">
        <v>414</v>
      </c>
      <c r="B129" s="14" t="s">
        <v>415</v>
      </c>
      <c r="C129" s="14">
        <v>200</v>
      </c>
      <c r="D129" s="7">
        <v>245000</v>
      </c>
      <c r="E129" s="7">
        <v>245000</v>
      </c>
    </row>
    <row r="130" spans="1:5" ht="32.25" customHeight="1">
      <c r="A130" s="26" t="s">
        <v>263</v>
      </c>
      <c r="B130" s="21" t="s">
        <v>264</v>
      </c>
      <c r="C130" s="14"/>
      <c r="D130" s="16">
        <f t="shared" ref="D130:E130" si="24">D131</f>
        <v>110000</v>
      </c>
      <c r="E130" s="16">
        <f t="shared" si="24"/>
        <v>110000</v>
      </c>
    </row>
    <row r="131" spans="1:5" ht="68.25" customHeight="1">
      <c r="A131" s="13" t="s">
        <v>265</v>
      </c>
      <c r="B131" s="14" t="s">
        <v>266</v>
      </c>
      <c r="C131" s="14">
        <v>800</v>
      </c>
      <c r="D131" s="7">
        <v>110000</v>
      </c>
      <c r="E131" s="7">
        <v>110000</v>
      </c>
    </row>
    <row r="132" spans="1:5" ht="69" customHeight="1">
      <c r="A132" s="27" t="s">
        <v>267</v>
      </c>
      <c r="B132" s="19" t="s">
        <v>268</v>
      </c>
      <c r="C132" s="14"/>
      <c r="D132" s="15">
        <f>D133</f>
        <v>603499.64999999991</v>
      </c>
      <c r="E132" s="15">
        <f t="shared" ref="E132" si="25">E133</f>
        <v>603499.64999999991</v>
      </c>
    </row>
    <row r="133" spans="1:5" ht="51.75" customHeight="1">
      <c r="A133" s="23" t="s">
        <v>269</v>
      </c>
      <c r="B133" s="21" t="s">
        <v>270</v>
      </c>
      <c r="C133" s="14"/>
      <c r="D133" s="16">
        <f>SUM(D134:D135)</f>
        <v>603499.64999999991</v>
      </c>
      <c r="E133" s="16">
        <f>SUM(E134:E135)</f>
        <v>603499.64999999991</v>
      </c>
    </row>
    <row r="134" spans="1:5" s="3" customFormat="1" ht="107.25" customHeight="1">
      <c r="A134" s="13" t="s">
        <v>366</v>
      </c>
      <c r="B134" s="14" t="s">
        <v>271</v>
      </c>
      <c r="C134" s="14">
        <v>200</v>
      </c>
      <c r="D134" s="7">
        <v>271574.84999999998</v>
      </c>
      <c r="E134" s="7">
        <v>271574.84999999998</v>
      </c>
    </row>
    <row r="135" spans="1:5" s="3" customFormat="1" ht="69.75" customHeight="1">
      <c r="A135" s="13" t="s">
        <v>367</v>
      </c>
      <c r="B135" s="14" t="s">
        <v>368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>
      <c r="A136" s="25" t="s">
        <v>407</v>
      </c>
      <c r="B136" s="19" t="s">
        <v>402</v>
      </c>
      <c r="C136" s="19"/>
      <c r="D136" s="15">
        <f t="shared" ref="D136:E137" si="26">D137</f>
        <v>3680265.6</v>
      </c>
      <c r="E136" s="15">
        <f t="shared" si="26"/>
        <v>3680265.6</v>
      </c>
    </row>
    <row r="137" spans="1:5" s="3" customFormat="1" ht="84.75" customHeight="1">
      <c r="A137" s="23" t="s">
        <v>408</v>
      </c>
      <c r="B137" s="21" t="s">
        <v>403</v>
      </c>
      <c r="C137" s="21"/>
      <c r="D137" s="16">
        <f t="shared" si="26"/>
        <v>3680265.6</v>
      </c>
      <c r="E137" s="16">
        <f t="shared" si="26"/>
        <v>3680265.6</v>
      </c>
    </row>
    <row r="138" spans="1:5" s="3" customFormat="1" ht="109.5" customHeight="1">
      <c r="A138" s="13" t="s">
        <v>409</v>
      </c>
      <c r="B138" s="14" t="s">
        <v>404</v>
      </c>
      <c r="C138" s="14">
        <v>400</v>
      </c>
      <c r="D138" s="7">
        <f>2760199.2+920066.4</f>
        <v>3680265.6</v>
      </c>
      <c r="E138" s="7">
        <f>920066.4+2760199.2</f>
        <v>3680265.6</v>
      </c>
    </row>
    <row r="139" spans="1:5" ht="69" customHeight="1">
      <c r="A139" s="18" t="s">
        <v>206</v>
      </c>
      <c r="B139" s="19" t="s">
        <v>49</v>
      </c>
      <c r="C139" s="19"/>
      <c r="D139" s="15">
        <f>D140+D147+D150+D153+D156+D159+D163</f>
        <v>16226160.960000001</v>
      </c>
      <c r="E139" s="15">
        <f>E140+E147+E150+E153+E156+E159+E163</f>
        <v>16366160.960000001</v>
      </c>
    </row>
    <row r="140" spans="1:5" ht="46.5" customHeight="1">
      <c r="A140" s="18" t="s">
        <v>207</v>
      </c>
      <c r="B140" s="19" t="s">
        <v>50</v>
      </c>
      <c r="C140" s="19"/>
      <c r="D140" s="15">
        <f>D141</f>
        <v>12068339.960000001</v>
      </c>
      <c r="E140" s="15">
        <f>E141</f>
        <v>12068339.960000001</v>
      </c>
    </row>
    <row r="141" spans="1:5" s="4" customFormat="1" ht="47.25" customHeight="1">
      <c r="A141" s="20" t="s">
        <v>52</v>
      </c>
      <c r="B141" s="21" t="s">
        <v>51</v>
      </c>
      <c r="C141" s="21"/>
      <c r="D141" s="16">
        <f t="shared" ref="D141:E141" si="27">SUM(D142:D146)</f>
        <v>12068339.960000001</v>
      </c>
      <c r="E141" s="16">
        <f t="shared" si="27"/>
        <v>12068339.960000001</v>
      </c>
    </row>
    <row r="142" spans="1:5" s="3" customFormat="1" ht="112.5">
      <c r="A142" s="22" t="s">
        <v>141</v>
      </c>
      <c r="B142" s="14" t="s">
        <v>53</v>
      </c>
      <c r="C142" s="14">
        <v>100</v>
      </c>
      <c r="D142" s="7">
        <v>9811344.7100000009</v>
      </c>
      <c r="E142" s="7">
        <v>9811344.7100000009</v>
      </c>
    </row>
    <row r="143" spans="1:5" ht="87" customHeight="1">
      <c r="A143" s="22" t="s">
        <v>157</v>
      </c>
      <c r="B143" s="14" t="s">
        <v>53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>
      <c r="A144" s="22" t="s">
        <v>154</v>
      </c>
      <c r="B144" s="14" t="s">
        <v>53</v>
      </c>
      <c r="C144" s="14">
        <v>800</v>
      </c>
      <c r="D144" s="7">
        <v>13600</v>
      </c>
      <c r="E144" s="7">
        <v>13600</v>
      </c>
    </row>
    <row r="145" spans="1:5" ht="148.5" customHeight="1">
      <c r="A145" s="22" t="s">
        <v>142</v>
      </c>
      <c r="B145" s="14" t="s">
        <v>54</v>
      </c>
      <c r="C145" s="14">
        <v>100</v>
      </c>
      <c r="D145" s="7">
        <v>436737.12</v>
      </c>
      <c r="E145" s="7">
        <v>436737.12</v>
      </c>
    </row>
    <row r="146" spans="1:5" ht="102.75" customHeight="1">
      <c r="A146" s="22" t="s">
        <v>158</v>
      </c>
      <c r="B146" s="14" t="s">
        <v>54</v>
      </c>
      <c r="C146" s="14">
        <v>200</v>
      </c>
      <c r="D146" s="7">
        <v>433933.88</v>
      </c>
      <c r="E146" s="7">
        <v>433933.88</v>
      </c>
    </row>
    <row r="147" spans="1:5" ht="50.25" customHeight="1">
      <c r="A147" s="18" t="s">
        <v>56</v>
      </c>
      <c r="B147" s="19" t="s">
        <v>55</v>
      </c>
      <c r="C147" s="19"/>
      <c r="D147" s="15">
        <f t="shared" ref="D147" si="28">D148</f>
        <v>3456821</v>
      </c>
      <c r="E147" s="15">
        <f>E148</f>
        <v>3456821</v>
      </c>
    </row>
    <row r="148" spans="1:5" s="4" customFormat="1" ht="51.75" customHeight="1">
      <c r="A148" s="20" t="s">
        <v>58</v>
      </c>
      <c r="B148" s="21" t="s">
        <v>57</v>
      </c>
      <c r="C148" s="21"/>
      <c r="D148" s="16">
        <f>D149</f>
        <v>3456821</v>
      </c>
      <c r="E148" s="16">
        <f>E149</f>
        <v>3456821</v>
      </c>
    </row>
    <row r="149" spans="1:5" s="3" customFormat="1" ht="84" customHeight="1">
      <c r="A149" s="22" t="s">
        <v>152</v>
      </c>
      <c r="B149" s="14" t="s">
        <v>59</v>
      </c>
      <c r="C149" s="14">
        <v>600</v>
      </c>
      <c r="D149" s="7">
        <v>3456821</v>
      </c>
      <c r="E149" s="7">
        <v>3456821</v>
      </c>
    </row>
    <row r="150" spans="1:5" ht="48" customHeight="1">
      <c r="A150" s="18" t="s">
        <v>397</v>
      </c>
      <c r="B150" s="19" t="s">
        <v>60</v>
      </c>
      <c r="C150" s="19"/>
      <c r="D150" s="15">
        <f t="shared" ref="D150:E150" si="29">D151</f>
        <v>220000</v>
      </c>
      <c r="E150" s="15">
        <f t="shared" si="29"/>
        <v>220000</v>
      </c>
    </row>
    <row r="151" spans="1:5" s="4" customFormat="1" ht="51.75" customHeight="1">
      <c r="A151" s="20" t="s">
        <v>62</v>
      </c>
      <c r="B151" s="21" t="s">
        <v>61</v>
      </c>
      <c r="C151" s="21"/>
      <c r="D151" s="16">
        <f>SUM(D152:D152)</f>
        <v>220000</v>
      </c>
      <c r="E151" s="16">
        <f>SUM(E152:E152)</f>
        <v>220000</v>
      </c>
    </row>
    <row r="152" spans="1:5" s="3" customFormat="1" ht="112.5">
      <c r="A152" s="22" t="s">
        <v>410</v>
      </c>
      <c r="B152" s="14" t="s">
        <v>63</v>
      </c>
      <c r="C152" s="14">
        <v>200</v>
      </c>
      <c r="D152" s="7">
        <v>220000</v>
      </c>
      <c r="E152" s="7">
        <v>220000</v>
      </c>
    </row>
    <row r="153" spans="1:5" ht="47.25" customHeight="1">
      <c r="A153" s="18" t="s">
        <v>177</v>
      </c>
      <c r="B153" s="19" t="s">
        <v>64</v>
      </c>
      <c r="C153" s="19"/>
      <c r="D153" s="15">
        <f t="shared" ref="D153:E153" si="30">D154</f>
        <v>50000</v>
      </c>
      <c r="E153" s="15">
        <f t="shared" si="30"/>
        <v>50000</v>
      </c>
    </row>
    <row r="154" spans="1:5" ht="45" customHeight="1">
      <c r="A154" s="20" t="s">
        <v>208</v>
      </c>
      <c r="B154" s="21" t="s">
        <v>65</v>
      </c>
      <c r="C154" s="21"/>
      <c r="D154" s="16">
        <f t="shared" ref="D154:E154" si="31">SUM(D155:D155)</f>
        <v>50000</v>
      </c>
      <c r="E154" s="16">
        <f t="shared" si="31"/>
        <v>50000</v>
      </c>
    </row>
    <row r="155" spans="1:5" ht="87" customHeight="1">
      <c r="A155" s="22" t="s">
        <v>178</v>
      </c>
      <c r="B155" s="14" t="s">
        <v>66</v>
      </c>
      <c r="C155" s="14">
        <v>200</v>
      </c>
      <c r="D155" s="7">
        <v>50000</v>
      </c>
      <c r="E155" s="7">
        <v>50000</v>
      </c>
    </row>
    <row r="156" spans="1:5" s="3" customFormat="1" ht="74.25" customHeight="1">
      <c r="A156" s="18" t="s">
        <v>370</v>
      </c>
      <c r="B156" s="19" t="s">
        <v>67</v>
      </c>
      <c r="C156" s="19"/>
      <c r="D156" s="15">
        <f t="shared" ref="D156:E157" si="32">D157</f>
        <v>50000</v>
      </c>
      <c r="E156" s="15">
        <f t="shared" si="32"/>
        <v>50000</v>
      </c>
    </row>
    <row r="157" spans="1:5" ht="65.25" customHeight="1">
      <c r="A157" s="20" t="s">
        <v>69</v>
      </c>
      <c r="B157" s="21" t="s">
        <v>68</v>
      </c>
      <c r="C157" s="21"/>
      <c r="D157" s="16">
        <f t="shared" si="32"/>
        <v>50000</v>
      </c>
      <c r="E157" s="16">
        <f t="shared" si="32"/>
        <v>50000</v>
      </c>
    </row>
    <row r="158" spans="1:5" s="4" customFormat="1" ht="71.25" customHeight="1">
      <c r="A158" s="22" t="s">
        <v>159</v>
      </c>
      <c r="B158" s="14" t="s">
        <v>70</v>
      </c>
      <c r="C158" s="14">
        <v>200</v>
      </c>
      <c r="D158" s="7">
        <v>50000</v>
      </c>
      <c r="E158" s="7">
        <v>50000</v>
      </c>
    </row>
    <row r="159" spans="1:5" s="3" customFormat="1" ht="68.25" customHeight="1">
      <c r="A159" s="18" t="s">
        <v>441</v>
      </c>
      <c r="B159" s="19" t="s">
        <v>71</v>
      </c>
      <c r="C159" s="19"/>
      <c r="D159" s="15">
        <f t="shared" ref="D159:E159" si="33">D160</f>
        <v>200000</v>
      </c>
      <c r="E159" s="15">
        <f t="shared" si="33"/>
        <v>340000</v>
      </c>
    </row>
    <row r="160" spans="1:5" s="3" customFormat="1" ht="45" customHeight="1">
      <c r="A160" s="20" t="s">
        <v>209</v>
      </c>
      <c r="B160" s="21" t="s">
        <v>72</v>
      </c>
      <c r="C160" s="21"/>
      <c r="D160" s="16">
        <f t="shared" ref="D160:E160" si="34">SUM(D161:D162)</f>
        <v>200000</v>
      </c>
      <c r="E160" s="16">
        <f t="shared" si="34"/>
        <v>340000</v>
      </c>
    </row>
    <row r="161" spans="1:5" s="3" customFormat="1" ht="69" customHeight="1">
      <c r="A161" s="22" t="s">
        <v>210</v>
      </c>
      <c r="B161" s="14" t="s">
        <v>73</v>
      </c>
      <c r="C161" s="14">
        <v>200</v>
      </c>
      <c r="D161" s="7">
        <v>200000</v>
      </c>
      <c r="E161" s="7">
        <v>200000</v>
      </c>
    </row>
    <row r="162" spans="1:5" ht="87" customHeight="1">
      <c r="A162" s="13" t="s">
        <v>272</v>
      </c>
      <c r="B162" s="14" t="s">
        <v>273</v>
      </c>
      <c r="C162" s="14">
        <v>600</v>
      </c>
      <c r="D162" s="7">
        <f>140000-140000</f>
        <v>0</v>
      </c>
      <c r="E162" s="7">
        <v>140000</v>
      </c>
    </row>
    <row r="163" spans="1:5" s="3" customFormat="1" ht="73.5" customHeight="1">
      <c r="A163" s="25" t="s">
        <v>400</v>
      </c>
      <c r="B163" s="19" t="s">
        <v>274</v>
      </c>
      <c r="C163" s="14"/>
      <c r="D163" s="15">
        <f t="shared" ref="D163:E163" si="35">D164+D167+D169</f>
        <v>181000</v>
      </c>
      <c r="E163" s="15">
        <f t="shared" si="35"/>
        <v>181000</v>
      </c>
    </row>
    <row r="164" spans="1:5" ht="48" customHeight="1">
      <c r="A164" s="23" t="s">
        <v>275</v>
      </c>
      <c r="B164" s="21" t="s">
        <v>276</v>
      </c>
      <c r="C164" s="14"/>
      <c r="D164" s="16">
        <f t="shared" ref="D164:E164" si="36">D165+D166</f>
        <v>165000</v>
      </c>
      <c r="E164" s="16">
        <f t="shared" si="36"/>
        <v>165000</v>
      </c>
    </row>
    <row r="165" spans="1:5" ht="89.25" customHeight="1">
      <c r="A165" s="13" t="s">
        <v>463</v>
      </c>
      <c r="B165" s="14" t="s">
        <v>277</v>
      </c>
      <c r="C165" s="14">
        <v>200</v>
      </c>
      <c r="D165" s="7">
        <v>133000</v>
      </c>
      <c r="E165" s="7">
        <v>133000</v>
      </c>
    </row>
    <row r="166" spans="1:5" ht="89.25" customHeight="1">
      <c r="A166" s="13" t="s">
        <v>462</v>
      </c>
      <c r="B166" s="14" t="s">
        <v>277</v>
      </c>
      <c r="C166" s="14">
        <v>600</v>
      </c>
      <c r="D166" s="7">
        <v>32000</v>
      </c>
      <c r="E166" s="7">
        <v>32000</v>
      </c>
    </row>
    <row r="167" spans="1:5" s="3" customFormat="1" ht="49.5" customHeight="1">
      <c r="A167" s="23" t="s">
        <v>278</v>
      </c>
      <c r="B167" s="21" t="s">
        <v>279</v>
      </c>
      <c r="C167" s="14"/>
      <c r="D167" s="16">
        <f t="shared" ref="D167:E167" si="37">SUM(D168:D168)</f>
        <v>6000</v>
      </c>
      <c r="E167" s="16">
        <f t="shared" si="37"/>
        <v>6000</v>
      </c>
    </row>
    <row r="168" spans="1:5" ht="56.25">
      <c r="A168" s="13" t="s">
        <v>280</v>
      </c>
      <c r="B168" s="14" t="s">
        <v>281</v>
      </c>
      <c r="C168" s="14">
        <v>600</v>
      </c>
      <c r="D168" s="7">
        <v>6000</v>
      </c>
      <c r="E168" s="7">
        <v>6000</v>
      </c>
    </row>
    <row r="169" spans="1:5" s="4" customFormat="1" ht="47.25" customHeight="1">
      <c r="A169" s="23" t="s">
        <v>134</v>
      </c>
      <c r="B169" s="21" t="s">
        <v>282</v>
      </c>
      <c r="C169" s="21"/>
      <c r="D169" s="16">
        <f t="shared" ref="D169:E169" si="38">SUM(D170:D171)</f>
        <v>10000</v>
      </c>
      <c r="E169" s="16">
        <f t="shared" si="38"/>
        <v>10000</v>
      </c>
    </row>
    <row r="170" spans="1:5" s="3" customFormat="1" ht="75">
      <c r="A170" s="13" t="s">
        <v>283</v>
      </c>
      <c r="B170" s="14" t="s">
        <v>284</v>
      </c>
      <c r="C170" s="14">
        <v>600</v>
      </c>
      <c r="D170" s="7">
        <v>5000</v>
      </c>
      <c r="E170" s="7">
        <v>5000</v>
      </c>
    </row>
    <row r="171" spans="1:5" ht="83.25" customHeight="1">
      <c r="A171" s="13" t="s">
        <v>285</v>
      </c>
      <c r="B171" s="14" t="s">
        <v>286</v>
      </c>
      <c r="C171" s="14">
        <v>600</v>
      </c>
      <c r="D171" s="7">
        <v>5000</v>
      </c>
      <c r="E171" s="7">
        <v>5000</v>
      </c>
    </row>
    <row r="172" spans="1:5" ht="105.75" customHeight="1">
      <c r="A172" s="18" t="s">
        <v>287</v>
      </c>
      <c r="B172" s="19" t="s">
        <v>74</v>
      </c>
      <c r="C172" s="19"/>
      <c r="D172" s="15">
        <f t="shared" ref="D172:E172" si="39">D173+D178+D184</f>
        <v>2561603.77</v>
      </c>
      <c r="E172" s="15">
        <f t="shared" si="39"/>
        <v>2751903.77</v>
      </c>
    </row>
    <row r="173" spans="1:5" ht="49.5" customHeight="1">
      <c r="A173" s="18" t="s">
        <v>211</v>
      </c>
      <c r="B173" s="19" t="s">
        <v>75</v>
      </c>
      <c r="C173" s="19"/>
      <c r="D173" s="15">
        <f t="shared" ref="D173:E173" si="40">D174</f>
        <v>227900</v>
      </c>
      <c r="E173" s="15">
        <f t="shared" si="40"/>
        <v>227900</v>
      </c>
    </row>
    <row r="174" spans="1:5" s="4" customFormat="1" ht="66.75" customHeight="1">
      <c r="A174" s="23" t="s">
        <v>288</v>
      </c>
      <c r="B174" s="21" t="s">
        <v>289</v>
      </c>
      <c r="C174" s="21"/>
      <c r="D174" s="16">
        <f t="shared" ref="D174:E174" si="41">SUM(D175:D177)</f>
        <v>227900</v>
      </c>
      <c r="E174" s="16">
        <f t="shared" si="41"/>
        <v>227900</v>
      </c>
    </row>
    <row r="175" spans="1:5" s="3" customFormat="1" ht="104.25" customHeight="1">
      <c r="A175" s="22" t="s">
        <v>160</v>
      </c>
      <c r="B175" s="14" t="s">
        <v>290</v>
      </c>
      <c r="C175" s="14">
        <v>200</v>
      </c>
      <c r="D175" s="7">
        <v>18800</v>
      </c>
      <c r="E175" s="7">
        <v>18800</v>
      </c>
    </row>
    <row r="176" spans="1:5" ht="105.75" customHeight="1">
      <c r="A176" s="22" t="s">
        <v>161</v>
      </c>
      <c r="B176" s="14" t="s">
        <v>291</v>
      </c>
      <c r="C176" s="14">
        <v>200</v>
      </c>
      <c r="D176" s="7">
        <v>4300</v>
      </c>
      <c r="E176" s="7">
        <v>4300</v>
      </c>
    </row>
    <row r="177" spans="1:5" ht="92.25" customHeight="1">
      <c r="A177" s="22" t="s">
        <v>212</v>
      </c>
      <c r="B177" s="14" t="s">
        <v>292</v>
      </c>
      <c r="C177" s="14">
        <v>200</v>
      </c>
      <c r="D177" s="7">
        <v>204800</v>
      </c>
      <c r="E177" s="7">
        <v>204800</v>
      </c>
    </row>
    <row r="178" spans="1:5" s="4" customFormat="1" ht="37.5">
      <c r="A178" s="18" t="s">
        <v>213</v>
      </c>
      <c r="B178" s="19" t="s">
        <v>76</v>
      </c>
      <c r="C178" s="19"/>
      <c r="D178" s="15">
        <f t="shared" ref="D178:E178" si="42">D179</f>
        <v>2128703.77</v>
      </c>
      <c r="E178" s="15">
        <f t="shared" si="42"/>
        <v>2319003.77</v>
      </c>
    </row>
    <row r="179" spans="1:5" s="3" customFormat="1" ht="66" customHeight="1">
      <c r="A179" s="23" t="s">
        <v>293</v>
      </c>
      <c r="B179" s="21" t="s">
        <v>294</v>
      </c>
      <c r="C179" s="21"/>
      <c r="D179" s="16">
        <f t="shared" ref="D179:E179" si="43">SUM(D180:D183)</f>
        <v>2128703.77</v>
      </c>
      <c r="E179" s="16">
        <f t="shared" si="43"/>
        <v>2319003.77</v>
      </c>
    </row>
    <row r="180" spans="1:5" ht="75">
      <c r="A180" s="22" t="s">
        <v>353</v>
      </c>
      <c r="B180" s="14" t="s">
        <v>295</v>
      </c>
      <c r="C180" s="14">
        <v>200</v>
      </c>
      <c r="D180" s="7">
        <f>190300-190300</f>
        <v>0</v>
      </c>
      <c r="E180" s="7">
        <v>190300</v>
      </c>
    </row>
    <row r="181" spans="1:5" ht="56.25">
      <c r="A181" s="22" t="s">
        <v>464</v>
      </c>
      <c r="B181" s="14" t="s">
        <v>295</v>
      </c>
      <c r="C181" s="14">
        <v>800</v>
      </c>
      <c r="D181" s="7">
        <v>50000</v>
      </c>
      <c r="E181" s="7">
        <v>50000</v>
      </c>
    </row>
    <row r="182" spans="1:5" ht="75">
      <c r="A182" s="13" t="s">
        <v>369</v>
      </c>
      <c r="B182" s="14" t="s">
        <v>354</v>
      </c>
      <c r="C182" s="14">
        <v>600</v>
      </c>
      <c r="D182" s="7">
        <v>190700</v>
      </c>
      <c r="E182" s="7">
        <v>190700</v>
      </c>
    </row>
    <row r="183" spans="1:5" ht="112.5">
      <c r="A183" s="13" t="s">
        <v>487</v>
      </c>
      <c r="B183" s="14" t="s">
        <v>486</v>
      </c>
      <c r="C183" s="14">
        <v>100</v>
      </c>
      <c r="D183" s="7">
        <v>1888003.77</v>
      </c>
      <c r="E183" s="7">
        <v>1888003.77</v>
      </c>
    </row>
    <row r="184" spans="1:5" s="3" customFormat="1" ht="71.25" customHeight="1">
      <c r="A184" s="25" t="s">
        <v>296</v>
      </c>
      <c r="B184" s="19" t="s">
        <v>297</v>
      </c>
      <c r="C184" s="14"/>
      <c r="D184" s="15">
        <f t="shared" ref="D184:E184" si="44">D185</f>
        <v>205000</v>
      </c>
      <c r="E184" s="15">
        <f t="shared" si="44"/>
        <v>205000</v>
      </c>
    </row>
    <row r="185" spans="1:5" ht="66" customHeight="1">
      <c r="A185" s="23" t="s">
        <v>298</v>
      </c>
      <c r="B185" s="21" t="s">
        <v>299</v>
      </c>
      <c r="C185" s="14"/>
      <c r="D185" s="16">
        <f t="shared" ref="D185:E185" si="45">SUM(D186:D190)</f>
        <v>205000</v>
      </c>
      <c r="E185" s="16">
        <f t="shared" si="45"/>
        <v>205000</v>
      </c>
    </row>
    <row r="186" spans="1:5" s="3" customFormat="1" ht="68.25" customHeight="1">
      <c r="A186" s="13" t="s">
        <v>300</v>
      </c>
      <c r="B186" s="14" t="s">
        <v>301</v>
      </c>
      <c r="C186" s="14">
        <v>200</v>
      </c>
      <c r="D186" s="7">
        <v>10000</v>
      </c>
      <c r="E186" s="7">
        <v>10000</v>
      </c>
    </row>
    <row r="187" spans="1:5" ht="63.75" customHeight="1">
      <c r="A187" s="13" t="s">
        <v>162</v>
      </c>
      <c r="B187" s="14" t="s">
        <v>302</v>
      </c>
      <c r="C187" s="14">
        <v>200</v>
      </c>
      <c r="D187" s="7">
        <v>10000</v>
      </c>
      <c r="E187" s="7">
        <v>10000</v>
      </c>
    </row>
    <row r="188" spans="1:5" ht="85.5" customHeight="1">
      <c r="A188" s="13" t="s">
        <v>303</v>
      </c>
      <c r="B188" s="14" t="s">
        <v>304</v>
      </c>
      <c r="C188" s="14">
        <v>200</v>
      </c>
      <c r="D188" s="7">
        <v>121000</v>
      </c>
      <c r="E188" s="7">
        <v>121000</v>
      </c>
    </row>
    <row r="189" spans="1:5" ht="51" customHeight="1">
      <c r="A189" s="13" t="s">
        <v>363</v>
      </c>
      <c r="B189" s="14" t="s">
        <v>304</v>
      </c>
      <c r="C189" s="14">
        <v>800</v>
      </c>
      <c r="D189" s="7">
        <v>20000</v>
      </c>
      <c r="E189" s="7">
        <v>20000</v>
      </c>
    </row>
    <row r="190" spans="1:5" ht="93.75">
      <c r="A190" s="13" t="s">
        <v>465</v>
      </c>
      <c r="B190" s="14" t="s">
        <v>305</v>
      </c>
      <c r="C190" s="14">
        <v>600</v>
      </c>
      <c r="D190" s="7">
        <v>44000</v>
      </c>
      <c r="E190" s="7">
        <v>44000</v>
      </c>
    </row>
    <row r="191" spans="1:5" s="4" customFormat="1" ht="66" customHeight="1">
      <c r="A191" s="18" t="s">
        <v>214</v>
      </c>
      <c r="B191" s="19" t="s">
        <v>77</v>
      </c>
      <c r="C191" s="19"/>
      <c r="D191" s="15">
        <f>D192+D198+D202+D206</f>
        <v>1519000</v>
      </c>
      <c r="E191" s="15">
        <f>E192+E198+E202+E206</f>
        <v>909000</v>
      </c>
    </row>
    <row r="192" spans="1:5" s="3" customFormat="1" ht="49.5" customHeight="1">
      <c r="A192" s="18" t="s">
        <v>215</v>
      </c>
      <c r="B192" s="19" t="s">
        <v>78</v>
      </c>
      <c r="C192" s="19"/>
      <c r="D192" s="15">
        <f t="shared" ref="D192:E192" si="46">D193</f>
        <v>135000</v>
      </c>
      <c r="E192" s="15">
        <f t="shared" si="46"/>
        <v>135000</v>
      </c>
    </row>
    <row r="193" spans="1:5" ht="49.5" customHeight="1">
      <c r="A193" s="20" t="s">
        <v>216</v>
      </c>
      <c r="B193" s="21" t="s">
        <v>79</v>
      </c>
      <c r="C193" s="21"/>
      <c r="D193" s="16">
        <f t="shared" ref="D193:E193" si="47">SUM(D194:D197)</f>
        <v>135000</v>
      </c>
      <c r="E193" s="16">
        <f t="shared" si="47"/>
        <v>135000</v>
      </c>
    </row>
    <row r="194" spans="1:5" s="4" customFormat="1" ht="93.75">
      <c r="A194" s="13" t="s">
        <v>306</v>
      </c>
      <c r="B194" s="14" t="s">
        <v>80</v>
      </c>
      <c r="C194" s="14">
        <v>800</v>
      </c>
      <c r="D194" s="7">
        <v>45000</v>
      </c>
      <c r="E194" s="7">
        <v>45000</v>
      </c>
    </row>
    <row r="195" spans="1:5" s="4" customFormat="1" ht="104.25" customHeight="1">
      <c r="A195" s="13" t="s">
        <v>307</v>
      </c>
      <c r="B195" s="14" t="s">
        <v>81</v>
      </c>
      <c r="C195" s="14">
        <v>800</v>
      </c>
      <c r="D195" s="7">
        <v>45000</v>
      </c>
      <c r="E195" s="7">
        <v>45000</v>
      </c>
    </row>
    <row r="196" spans="1:5" s="3" customFormat="1" ht="105.75" customHeight="1">
      <c r="A196" s="13" t="s">
        <v>308</v>
      </c>
      <c r="B196" s="14" t="s">
        <v>309</v>
      </c>
      <c r="C196" s="14">
        <v>800</v>
      </c>
      <c r="D196" s="7">
        <v>20000</v>
      </c>
      <c r="E196" s="7">
        <v>20000</v>
      </c>
    </row>
    <row r="197" spans="1:5" ht="84" customHeight="1">
      <c r="A197" s="13" t="s">
        <v>310</v>
      </c>
      <c r="B197" s="14" t="s">
        <v>311</v>
      </c>
      <c r="C197" s="14">
        <v>800</v>
      </c>
      <c r="D197" s="7">
        <v>25000</v>
      </c>
      <c r="E197" s="7">
        <v>25000</v>
      </c>
    </row>
    <row r="198" spans="1:5" ht="56.25">
      <c r="A198" s="18" t="s">
        <v>217</v>
      </c>
      <c r="B198" s="19" t="s">
        <v>82</v>
      </c>
      <c r="C198" s="19"/>
      <c r="D198" s="15">
        <f t="shared" ref="D198:E198" si="48">D199</f>
        <v>610000</v>
      </c>
      <c r="E198" s="15">
        <f t="shared" si="48"/>
        <v>0</v>
      </c>
    </row>
    <row r="199" spans="1:5" s="3" customFormat="1" ht="52.5" customHeight="1">
      <c r="A199" s="20" t="s">
        <v>218</v>
      </c>
      <c r="B199" s="21" t="s">
        <v>83</v>
      </c>
      <c r="C199" s="21"/>
      <c r="D199" s="16">
        <f>SUM(D200:D201)</f>
        <v>610000</v>
      </c>
      <c r="E199" s="16">
        <f>SUM(E200:E201)</f>
        <v>0</v>
      </c>
    </row>
    <row r="200" spans="1:5" s="4" customFormat="1" ht="99.75" customHeight="1">
      <c r="A200" s="13" t="s">
        <v>437</v>
      </c>
      <c r="B200" s="14" t="s">
        <v>416</v>
      </c>
      <c r="C200" s="14">
        <v>200</v>
      </c>
      <c r="D200" s="7">
        <f>350000-300000+300000</f>
        <v>350000</v>
      </c>
      <c r="E200" s="7">
        <f>350000-300000+300000-350000</f>
        <v>0</v>
      </c>
    </row>
    <row r="201" spans="1:5" s="4" customFormat="1" ht="131.25" customHeight="1">
      <c r="A201" s="13" t="s">
        <v>418</v>
      </c>
      <c r="B201" s="14" t="s">
        <v>417</v>
      </c>
      <c r="C201" s="14">
        <v>200</v>
      </c>
      <c r="D201" s="7">
        <f>260000-200000+200000</f>
        <v>260000</v>
      </c>
      <c r="E201" s="7">
        <f>260000-200000+200000-260000</f>
        <v>0</v>
      </c>
    </row>
    <row r="202" spans="1:5" s="3" customFormat="1" ht="85.5" customHeight="1">
      <c r="A202" s="18" t="s">
        <v>219</v>
      </c>
      <c r="B202" s="19" t="s">
        <v>84</v>
      </c>
      <c r="C202" s="19"/>
      <c r="D202" s="15">
        <f t="shared" ref="D202:E202" si="49">D203</f>
        <v>354000</v>
      </c>
      <c r="E202" s="15">
        <f t="shared" si="49"/>
        <v>354000</v>
      </c>
    </row>
    <row r="203" spans="1:5" ht="50.25" customHeight="1">
      <c r="A203" s="20" t="s">
        <v>220</v>
      </c>
      <c r="B203" s="21" t="s">
        <v>85</v>
      </c>
      <c r="C203" s="21"/>
      <c r="D203" s="16">
        <f t="shared" ref="D203:E203" si="50">SUM(D204:D205)</f>
        <v>354000</v>
      </c>
      <c r="E203" s="16">
        <f t="shared" si="50"/>
        <v>354000</v>
      </c>
    </row>
    <row r="204" spans="1:5" ht="136.5" customHeight="1">
      <c r="A204" s="22" t="s">
        <v>442</v>
      </c>
      <c r="B204" s="14" t="s">
        <v>313</v>
      </c>
      <c r="C204" s="14">
        <v>200</v>
      </c>
      <c r="D204" s="7">
        <v>254000</v>
      </c>
      <c r="E204" s="7">
        <v>254000</v>
      </c>
    </row>
    <row r="205" spans="1:5" ht="103.5" customHeight="1">
      <c r="A205" s="22" t="s">
        <v>312</v>
      </c>
      <c r="B205" s="14" t="s">
        <v>355</v>
      </c>
      <c r="C205" s="14">
        <v>200</v>
      </c>
      <c r="D205" s="7">
        <v>100000</v>
      </c>
      <c r="E205" s="7">
        <v>100000</v>
      </c>
    </row>
    <row r="206" spans="1:5" s="3" customFormat="1" ht="129.75" customHeight="1">
      <c r="A206" s="25" t="s">
        <v>448</v>
      </c>
      <c r="B206" s="19" t="s">
        <v>449</v>
      </c>
      <c r="C206" s="14"/>
      <c r="D206" s="15">
        <f t="shared" ref="D206:E206" si="51">D207</f>
        <v>420000</v>
      </c>
      <c r="E206" s="15">
        <f t="shared" si="51"/>
        <v>420000</v>
      </c>
    </row>
    <row r="207" spans="1:5" ht="102.75" customHeight="1">
      <c r="A207" s="23" t="s">
        <v>438</v>
      </c>
      <c r="B207" s="21" t="s">
        <v>450</v>
      </c>
      <c r="C207" s="14"/>
      <c r="D207" s="16">
        <f t="shared" ref="D207:E207" si="52">SUM(D208:D209)</f>
        <v>420000</v>
      </c>
      <c r="E207" s="16">
        <f t="shared" si="52"/>
        <v>420000</v>
      </c>
    </row>
    <row r="208" spans="1:5" ht="114" customHeight="1">
      <c r="A208" s="13" t="s">
        <v>419</v>
      </c>
      <c r="B208" s="14" t="s">
        <v>451</v>
      </c>
      <c r="C208" s="14">
        <v>200</v>
      </c>
      <c r="D208" s="7">
        <v>320000</v>
      </c>
      <c r="E208" s="7">
        <v>320000</v>
      </c>
    </row>
    <row r="209" spans="1:5" ht="89.25" customHeight="1">
      <c r="A209" s="13" t="s">
        <v>420</v>
      </c>
      <c r="B209" s="14" t="s">
        <v>452</v>
      </c>
      <c r="C209" s="14">
        <v>200</v>
      </c>
      <c r="D209" s="7">
        <v>100000</v>
      </c>
      <c r="E209" s="7">
        <v>100000</v>
      </c>
    </row>
    <row r="210" spans="1:5" ht="83.25" customHeight="1">
      <c r="A210" s="18" t="s">
        <v>443</v>
      </c>
      <c r="B210" s="19" t="s">
        <v>86</v>
      </c>
      <c r="C210" s="19"/>
      <c r="D210" s="15">
        <f t="shared" ref="D210:E211" si="53">D211</f>
        <v>460000</v>
      </c>
      <c r="E210" s="15">
        <f t="shared" si="53"/>
        <v>460000</v>
      </c>
    </row>
    <row r="211" spans="1:5" s="4" customFormat="1" ht="66.75" customHeight="1">
      <c r="A211" s="18" t="s">
        <v>221</v>
      </c>
      <c r="B211" s="19" t="s">
        <v>87</v>
      </c>
      <c r="C211" s="19"/>
      <c r="D211" s="15">
        <f>D212</f>
        <v>460000</v>
      </c>
      <c r="E211" s="15">
        <f t="shared" si="53"/>
        <v>460000</v>
      </c>
    </row>
    <row r="212" spans="1:5" s="4" customFormat="1" ht="65.25" customHeight="1">
      <c r="A212" s="20" t="s">
        <v>222</v>
      </c>
      <c r="B212" s="21" t="s">
        <v>88</v>
      </c>
      <c r="C212" s="21"/>
      <c r="D212" s="16">
        <f t="shared" ref="D212:E212" si="54">SUM(D213:D214)</f>
        <v>460000</v>
      </c>
      <c r="E212" s="16">
        <f t="shared" si="54"/>
        <v>460000</v>
      </c>
    </row>
    <row r="213" spans="1:5" s="3" customFormat="1" ht="105.75" customHeight="1">
      <c r="A213" s="22" t="s">
        <v>223</v>
      </c>
      <c r="B213" s="14" t="s">
        <v>89</v>
      </c>
      <c r="C213" s="14">
        <v>200</v>
      </c>
      <c r="D213" s="7">
        <v>200000</v>
      </c>
      <c r="E213" s="7">
        <v>200000</v>
      </c>
    </row>
    <row r="214" spans="1:5" s="3" customFormat="1" ht="106.5" customHeight="1">
      <c r="A214" s="22" t="s">
        <v>358</v>
      </c>
      <c r="B214" s="14" t="s">
        <v>89</v>
      </c>
      <c r="C214" s="14">
        <v>600</v>
      </c>
      <c r="D214" s="7">
        <v>260000</v>
      </c>
      <c r="E214" s="7">
        <v>260000</v>
      </c>
    </row>
    <row r="215" spans="1:5" ht="103.5" customHeight="1">
      <c r="A215" s="18" t="s">
        <v>91</v>
      </c>
      <c r="B215" s="19" t="s">
        <v>90</v>
      </c>
      <c r="C215" s="19"/>
      <c r="D215" s="15">
        <f t="shared" ref="D215:E215" si="55">D216+D225</f>
        <v>244800</v>
      </c>
      <c r="E215" s="15">
        <f t="shared" si="55"/>
        <v>244800</v>
      </c>
    </row>
    <row r="216" spans="1:5" ht="85.5" customHeight="1">
      <c r="A216" s="18" t="s">
        <v>167</v>
      </c>
      <c r="B216" s="19" t="s">
        <v>92</v>
      </c>
      <c r="C216" s="19"/>
      <c r="D216" s="15">
        <f t="shared" ref="D216:E216" si="56">D217+D220</f>
        <v>90000</v>
      </c>
      <c r="E216" s="15">
        <f t="shared" si="56"/>
        <v>90000</v>
      </c>
    </row>
    <row r="217" spans="1:5" ht="70.5" customHeight="1">
      <c r="A217" s="20" t="s">
        <v>94</v>
      </c>
      <c r="B217" s="21" t="s">
        <v>93</v>
      </c>
      <c r="C217" s="21"/>
      <c r="D217" s="16">
        <f t="shared" ref="D217:E217" si="57">SUM(D218:D219)</f>
        <v>20000</v>
      </c>
      <c r="E217" s="16">
        <f t="shared" si="57"/>
        <v>20000</v>
      </c>
    </row>
    <row r="218" spans="1:5" s="4" customFormat="1" ht="102" customHeight="1">
      <c r="A218" s="22" t="s">
        <v>163</v>
      </c>
      <c r="B218" s="14" t="s">
        <v>95</v>
      </c>
      <c r="C218" s="14">
        <v>200</v>
      </c>
      <c r="D218" s="7">
        <v>10000</v>
      </c>
      <c r="E218" s="7">
        <v>10000</v>
      </c>
    </row>
    <row r="219" spans="1:5" s="4" customFormat="1" ht="87.75" customHeight="1">
      <c r="A219" s="22" t="s">
        <v>314</v>
      </c>
      <c r="B219" s="14" t="s">
        <v>96</v>
      </c>
      <c r="C219" s="14">
        <v>200</v>
      </c>
      <c r="D219" s="7">
        <v>10000</v>
      </c>
      <c r="E219" s="7">
        <v>10000</v>
      </c>
    </row>
    <row r="220" spans="1:5" ht="67.5" customHeight="1">
      <c r="A220" s="20" t="s">
        <v>98</v>
      </c>
      <c r="B220" s="21" t="s">
        <v>97</v>
      </c>
      <c r="C220" s="21"/>
      <c r="D220" s="16">
        <f t="shared" ref="D220:E220" si="58">SUM(D221:D224)</f>
        <v>70000</v>
      </c>
      <c r="E220" s="16">
        <f t="shared" si="58"/>
        <v>70000</v>
      </c>
    </row>
    <row r="221" spans="1:5" ht="87" customHeight="1">
      <c r="A221" s="22" t="s">
        <v>175</v>
      </c>
      <c r="B221" s="14" t="s">
        <v>99</v>
      </c>
      <c r="C221" s="14">
        <v>200</v>
      </c>
      <c r="D221" s="7">
        <v>30000</v>
      </c>
      <c r="E221" s="7">
        <v>30000</v>
      </c>
    </row>
    <row r="222" spans="1:5" ht="83.25" customHeight="1">
      <c r="A222" s="22" t="s">
        <v>164</v>
      </c>
      <c r="B222" s="14" t="s">
        <v>100</v>
      </c>
      <c r="C222" s="14">
        <v>200</v>
      </c>
      <c r="D222" s="7">
        <v>10000</v>
      </c>
      <c r="E222" s="7">
        <v>10000</v>
      </c>
    </row>
    <row r="223" spans="1:5" ht="84.75" customHeight="1">
      <c r="A223" s="22" t="s">
        <v>166</v>
      </c>
      <c r="B223" s="14" t="s">
        <v>100</v>
      </c>
      <c r="C223" s="14">
        <v>600</v>
      </c>
      <c r="D223" s="7">
        <v>20000</v>
      </c>
      <c r="E223" s="7">
        <v>20000</v>
      </c>
    </row>
    <row r="224" spans="1:5" ht="84.75" customHeight="1">
      <c r="A224" s="22" t="s">
        <v>466</v>
      </c>
      <c r="B224" s="14" t="s">
        <v>101</v>
      </c>
      <c r="C224" s="14">
        <v>200</v>
      </c>
      <c r="D224" s="7">
        <v>10000</v>
      </c>
      <c r="E224" s="7">
        <v>10000</v>
      </c>
    </row>
    <row r="225" spans="1:5" s="3" customFormat="1" ht="128.25" customHeight="1">
      <c r="A225" s="18" t="s">
        <v>359</v>
      </c>
      <c r="B225" s="19" t="s">
        <v>102</v>
      </c>
      <c r="C225" s="19"/>
      <c r="D225" s="15">
        <f t="shared" ref="D225:E226" si="59">D226</f>
        <v>154800</v>
      </c>
      <c r="E225" s="15">
        <f t="shared" si="59"/>
        <v>154800</v>
      </c>
    </row>
    <row r="226" spans="1:5" ht="70.5" customHeight="1">
      <c r="A226" s="20" t="s">
        <v>360</v>
      </c>
      <c r="B226" s="21" t="s">
        <v>103</v>
      </c>
      <c r="C226" s="21"/>
      <c r="D226" s="16">
        <f t="shared" si="59"/>
        <v>154800</v>
      </c>
      <c r="E226" s="16">
        <f t="shared" si="59"/>
        <v>154800</v>
      </c>
    </row>
    <row r="227" spans="1:5" ht="144.75" customHeight="1">
      <c r="A227" s="22" t="s">
        <v>361</v>
      </c>
      <c r="B227" s="14" t="s">
        <v>104</v>
      </c>
      <c r="C227" s="14">
        <v>600</v>
      </c>
      <c r="D227" s="7">
        <v>154800</v>
      </c>
      <c r="E227" s="7">
        <v>154800</v>
      </c>
    </row>
    <row r="228" spans="1:5" ht="90" customHeight="1">
      <c r="A228" s="18" t="s">
        <v>224</v>
      </c>
      <c r="B228" s="19" t="s">
        <v>105</v>
      </c>
      <c r="C228" s="19"/>
      <c r="D228" s="15">
        <f>D229+D245+D253</f>
        <v>46609014.109999999</v>
      </c>
      <c r="E228" s="15">
        <f>E229+E245+E253</f>
        <v>46172177.489999995</v>
      </c>
    </row>
    <row r="229" spans="1:5" ht="93" customHeight="1">
      <c r="A229" s="18" t="s">
        <v>225</v>
      </c>
      <c r="B229" s="19" t="s">
        <v>106</v>
      </c>
      <c r="C229" s="19"/>
      <c r="D229" s="15">
        <f t="shared" ref="D229:E229" si="60">D230+D232+D236+D241</f>
        <v>40748858.219999999</v>
      </c>
      <c r="E229" s="15">
        <f t="shared" si="60"/>
        <v>40748858.219999999</v>
      </c>
    </row>
    <row r="230" spans="1:5" s="4" customFormat="1" ht="63" customHeight="1">
      <c r="A230" s="20" t="s">
        <v>108</v>
      </c>
      <c r="B230" s="21" t="s">
        <v>107</v>
      </c>
      <c r="C230" s="21"/>
      <c r="D230" s="16">
        <f t="shared" ref="D230:E230" si="61">D231</f>
        <v>1083311.29</v>
      </c>
      <c r="E230" s="16">
        <f t="shared" si="61"/>
        <v>1083311.29</v>
      </c>
    </row>
    <row r="231" spans="1:5" s="3" customFormat="1" ht="126" customHeight="1">
      <c r="A231" s="22" t="s">
        <v>143</v>
      </c>
      <c r="B231" s="14" t="s">
        <v>109</v>
      </c>
      <c r="C231" s="14">
        <v>100</v>
      </c>
      <c r="D231" s="7">
        <v>1083311.29</v>
      </c>
      <c r="E231" s="7">
        <v>1083311.29</v>
      </c>
    </row>
    <row r="232" spans="1:5" ht="88.5" customHeight="1">
      <c r="A232" s="20" t="s">
        <v>226</v>
      </c>
      <c r="B232" s="21" t="s">
        <v>110</v>
      </c>
      <c r="C232" s="21"/>
      <c r="D232" s="16">
        <f>SUM(D233:D235)</f>
        <v>39173287.43</v>
      </c>
      <c r="E232" s="16">
        <f t="shared" ref="E232" si="62">SUM(E233:E235)</f>
        <v>39173287.43</v>
      </c>
    </row>
    <row r="233" spans="1:5" ht="150">
      <c r="A233" s="22" t="s">
        <v>227</v>
      </c>
      <c r="B233" s="14" t="s">
        <v>111</v>
      </c>
      <c r="C233" s="14">
        <v>100</v>
      </c>
      <c r="D233" s="7">
        <v>37294031.219999999</v>
      </c>
      <c r="E233" s="7">
        <v>37294031.219999999</v>
      </c>
    </row>
    <row r="234" spans="1:5" s="4" customFormat="1" ht="93.75">
      <c r="A234" s="22" t="s">
        <v>444</v>
      </c>
      <c r="B234" s="14" t="s">
        <v>111</v>
      </c>
      <c r="C234" s="14">
        <v>200</v>
      </c>
      <c r="D234" s="7">
        <v>1710696.21</v>
      </c>
      <c r="E234" s="7">
        <v>1710696.21</v>
      </c>
    </row>
    <row r="235" spans="1:5" s="3" customFormat="1" ht="75">
      <c r="A235" s="22" t="s">
        <v>228</v>
      </c>
      <c r="B235" s="14" t="s">
        <v>111</v>
      </c>
      <c r="C235" s="14">
        <v>800</v>
      </c>
      <c r="D235" s="7">
        <v>168560</v>
      </c>
      <c r="E235" s="7">
        <v>168560</v>
      </c>
    </row>
    <row r="236" spans="1:5" s="4" customFormat="1" ht="66" customHeight="1">
      <c r="A236" s="20" t="s">
        <v>229</v>
      </c>
      <c r="B236" s="21" t="s">
        <v>112</v>
      </c>
      <c r="C236" s="21"/>
      <c r="D236" s="16">
        <f t="shared" ref="D236:E236" si="63">SUM(D237:D240)</f>
        <v>72700</v>
      </c>
      <c r="E236" s="16">
        <f t="shared" si="63"/>
        <v>72700</v>
      </c>
    </row>
    <row r="237" spans="1:5" s="4" customFormat="1" ht="123" customHeight="1">
      <c r="A237" s="22" t="s">
        <v>230</v>
      </c>
      <c r="B237" s="14" t="s">
        <v>113</v>
      </c>
      <c r="C237" s="14">
        <v>200</v>
      </c>
      <c r="D237" s="7">
        <v>8000</v>
      </c>
      <c r="E237" s="7">
        <v>8000</v>
      </c>
    </row>
    <row r="238" spans="1:5" s="3" customFormat="1" ht="125.25" customHeight="1">
      <c r="A238" s="28" t="s">
        <v>231</v>
      </c>
      <c r="B238" s="14" t="s">
        <v>139</v>
      </c>
      <c r="C238" s="14">
        <v>200</v>
      </c>
      <c r="D238" s="7">
        <v>54000</v>
      </c>
      <c r="E238" s="7">
        <v>54000</v>
      </c>
    </row>
    <row r="239" spans="1:5" ht="102.75" customHeight="1">
      <c r="A239" s="22" t="s">
        <v>232</v>
      </c>
      <c r="B239" s="14" t="s">
        <v>114</v>
      </c>
      <c r="C239" s="14">
        <v>200</v>
      </c>
      <c r="D239" s="7">
        <v>1500</v>
      </c>
      <c r="E239" s="7">
        <v>1500</v>
      </c>
    </row>
    <row r="240" spans="1:5" s="3" customFormat="1" ht="85.5" customHeight="1">
      <c r="A240" s="13" t="s">
        <v>315</v>
      </c>
      <c r="B240" s="14" t="s">
        <v>316</v>
      </c>
      <c r="C240" s="14">
        <v>200</v>
      </c>
      <c r="D240" s="7">
        <v>9200</v>
      </c>
      <c r="E240" s="7">
        <v>9200</v>
      </c>
    </row>
    <row r="241" spans="1:5" ht="66" customHeight="1">
      <c r="A241" s="20" t="s">
        <v>116</v>
      </c>
      <c r="B241" s="21" t="s">
        <v>115</v>
      </c>
      <c r="C241" s="21"/>
      <c r="D241" s="16">
        <f>SUM(D242:D244)</f>
        <v>419559.5</v>
      </c>
      <c r="E241" s="16">
        <f>SUM(E242:E244)</f>
        <v>419559.5</v>
      </c>
    </row>
    <row r="242" spans="1:5" ht="89.25" customHeight="1">
      <c r="A242" s="22" t="s">
        <v>172</v>
      </c>
      <c r="B242" s="14" t="s">
        <v>117</v>
      </c>
      <c r="C242" s="14">
        <v>200</v>
      </c>
      <c r="D242" s="7">
        <v>11125.5</v>
      </c>
      <c r="E242" s="7">
        <v>11125.5</v>
      </c>
    </row>
    <row r="243" spans="1:5" ht="146.25" customHeight="1">
      <c r="A243" s="22" t="s">
        <v>173</v>
      </c>
      <c r="B243" s="14" t="s">
        <v>118</v>
      </c>
      <c r="C243" s="14">
        <v>100</v>
      </c>
      <c r="D243" s="7">
        <v>391181.08</v>
      </c>
      <c r="E243" s="7">
        <v>391181.08</v>
      </c>
    </row>
    <row r="244" spans="1:5" ht="97.5" customHeight="1">
      <c r="A244" s="22" t="s">
        <v>174</v>
      </c>
      <c r="B244" s="14" t="s">
        <v>118</v>
      </c>
      <c r="C244" s="14">
        <v>200</v>
      </c>
      <c r="D244" s="7">
        <v>17252.919999999998</v>
      </c>
      <c r="E244" s="7">
        <v>17252.919999999998</v>
      </c>
    </row>
    <row r="245" spans="1:5" ht="56.25">
      <c r="A245" s="25" t="s">
        <v>317</v>
      </c>
      <c r="B245" s="19" t="s">
        <v>318</v>
      </c>
      <c r="C245" s="19"/>
      <c r="D245" s="15">
        <f t="shared" ref="D245:E245" si="64">D246+D250</f>
        <v>312053.62</v>
      </c>
      <c r="E245" s="15">
        <f t="shared" si="64"/>
        <v>498136</v>
      </c>
    </row>
    <row r="246" spans="1:5" ht="68.25" customHeight="1">
      <c r="A246" s="23" t="s">
        <v>319</v>
      </c>
      <c r="B246" s="21" t="s">
        <v>320</v>
      </c>
      <c r="C246" s="21"/>
      <c r="D246" s="16">
        <f t="shared" ref="D246:E246" si="65">SUM(D247:D249)</f>
        <v>155404</v>
      </c>
      <c r="E246" s="16">
        <f t="shared" si="65"/>
        <v>155404</v>
      </c>
    </row>
    <row r="247" spans="1:5" s="3" customFormat="1" ht="105.75" customHeight="1">
      <c r="A247" s="13" t="s">
        <v>321</v>
      </c>
      <c r="B247" s="14" t="s">
        <v>322</v>
      </c>
      <c r="C247" s="14">
        <v>200</v>
      </c>
      <c r="D247" s="7">
        <v>40450</v>
      </c>
      <c r="E247" s="7">
        <v>40450</v>
      </c>
    </row>
    <row r="248" spans="1:5" ht="122.25" customHeight="1">
      <c r="A248" s="13" t="s">
        <v>323</v>
      </c>
      <c r="B248" s="14" t="s">
        <v>324</v>
      </c>
      <c r="C248" s="14">
        <v>200</v>
      </c>
      <c r="D248" s="7">
        <v>100000</v>
      </c>
      <c r="E248" s="7">
        <v>100000</v>
      </c>
    </row>
    <row r="249" spans="1:5" s="3" customFormat="1" ht="99.75" customHeight="1">
      <c r="A249" s="13" t="s">
        <v>325</v>
      </c>
      <c r="B249" s="14" t="s">
        <v>326</v>
      </c>
      <c r="C249" s="14">
        <v>200</v>
      </c>
      <c r="D249" s="7">
        <v>14954</v>
      </c>
      <c r="E249" s="7">
        <v>14954</v>
      </c>
    </row>
    <row r="250" spans="1:5" ht="45.75" customHeight="1">
      <c r="A250" s="23" t="s">
        <v>327</v>
      </c>
      <c r="B250" s="21" t="s">
        <v>328</v>
      </c>
      <c r="C250" s="14"/>
      <c r="D250" s="16">
        <f t="shared" ref="D250:E250" si="66">SUM(D251:D252)</f>
        <v>156649.62</v>
      </c>
      <c r="E250" s="16">
        <f t="shared" si="66"/>
        <v>342732</v>
      </c>
    </row>
    <row r="251" spans="1:5" ht="82.5" customHeight="1">
      <c r="A251" s="13" t="s">
        <v>329</v>
      </c>
      <c r="B251" s="14" t="s">
        <v>330</v>
      </c>
      <c r="C251" s="14">
        <v>200</v>
      </c>
      <c r="D251" s="7">
        <f>242732-186082.38</f>
        <v>56649.619999999995</v>
      </c>
      <c r="E251" s="7">
        <v>242732</v>
      </c>
    </row>
    <row r="252" spans="1:5" ht="67.5" customHeight="1">
      <c r="A252" s="13" t="s">
        <v>470</v>
      </c>
      <c r="B252" s="14" t="s">
        <v>469</v>
      </c>
      <c r="C252" s="14">
        <v>200</v>
      </c>
      <c r="D252" s="7">
        <v>100000</v>
      </c>
      <c r="E252" s="7">
        <v>100000</v>
      </c>
    </row>
    <row r="253" spans="1:5" ht="95.25" customHeight="1">
      <c r="A253" s="25" t="s">
        <v>497</v>
      </c>
      <c r="B253" s="19" t="s">
        <v>498</v>
      </c>
      <c r="C253" s="19"/>
      <c r="D253" s="15">
        <f>D254</f>
        <v>5548102.2699999996</v>
      </c>
      <c r="E253" s="15">
        <f>E254</f>
        <v>4925183.2699999996</v>
      </c>
    </row>
    <row r="254" spans="1:5" ht="51.75" customHeight="1">
      <c r="A254" s="23" t="s">
        <v>499</v>
      </c>
      <c r="B254" s="21" t="s">
        <v>500</v>
      </c>
      <c r="C254" s="21"/>
      <c r="D254" s="16">
        <f>SUM(D255:D256)</f>
        <v>5548102.2699999996</v>
      </c>
      <c r="E254" s="16">
        <f>SUM(E255:E256)</f>
        <v>4925183.2699999996</v>
      </c>
    </row>
    <row r="255" spans="1:5" ht="165.75" customHeight="1">
      <c r="A255" s="13" t="s">
        <v>501</v>
      </c>
      <c r="B255" s="14" t="s">
        <v>502</v>
      </c>
      <c r="C255" s="14">
        <v>100</v>
      </c>
      <c r="D255" s="7">
        <v>4428154.93</v>
      </c>
      <c r="E255" s="7">
        <v>4428154.93</v>
      </c>
    </row>
    <row r="256" spans="1:5" ht="102.75" customHeight="1">
      <c r="A256" s="13" t="s">
        <v>503</v>
      </c>
      <c r="B256" s="14" t="s">
        <v>502</v>
      </c>
      <c r="C256" s="14">
        <v>200</v>
      </c>
      <c r="D256" s="7">
        <v>1119947.3400000001</v>
      </c>
      <c r="E256" s="7">
        <v>497028.34</v>
      </c>
    </row>
    <row r="257" spans="1:5" ht="82.5" customHeight="1">
      <c r="A257" s="18" t="s">
        <v>120</v>
      </c>
      <c r="B257" s="19" t="s">
        <v>119</v>
      </c>
      <c r="C257" s="19"/>
      <c r="D257" s="15">
        <f t="shared" ref="D257:E257" si="67">D258+D263+D267</f>
        <v>114400</v>
      </c>
      <c r="E257" s="15">
        <f t="shared" si="67"/>
        <v>114400</v>
      </c>
    </row>
    <row r="258" spans="1:5" ht="67.5" customHeight="1">
      <c r="A258" s="18" t="s">
        <v>122</v>
      </c>
      <c r="B258" s="19" t="s">
        <v>121</v>
      </c>
      <c r="C258" s="19"/>
      <c r="D258" s="15">
        <f t="shared" ref="D258:E258" si="68">D259</f>
        <v>89400</v>
      </c>
      <c r="E258" s="15">
        <f t="shared" si="68"/>
        <v>89400</v>
      </c>
    </row>
    <row r="259" spans="1:5" ht="44.25" customHeight="1">
      <c r="A259" s="20" t="s">
        <v>124</v>
      </c>
      <c r="B259" s="21" t="s">
        <v>123</v>
      </c>
      <c r="C259" s="21"/>
      <c r="D259" s="16">
        <f t="shared" ref="D259:E259" si="69">SUM(D260:D262)</f>
        <v>89400</v>
      </c>
      <c r="E259" s="16">
        <f t="shared" si="69"/>
        <v>89400</v>
      </c>
    </row>
    <row r="260" spans="1:5" s="3" customFormat="1" ht="75">
      <c r="A260" s="22" t="s">
        <v>426</v>
      </c>
      <c r="B260" s="14" t="s">
        <v>427</v>
      </c>
      <c r="C260" s="14">
        <v>200</v>
      </c>
      <c r="D260" s="7">
        <v>64400</v>
      </c>
      <c r="E260" s="7">
        <v>64400</v>
      </c>
    </row>
    <row r="261" spans="1:5" ht="93.75">
      <c r="A261" s="22" t="s">
        <v>428</v>
      </c>
      <c r="B261" s="14" t="s">
        <v>427</v>
      </c>
      <c r="C261" s="14">
        <v>600</v>
      </c>
      <c r="D261" s="7">
        <v>10000</v>
      </c>
      <c r="E261" s="7">
        <v>10000</v>
      </c>
    </row>
    <row r="262" spans="1:5" ht="93.75">
      <c r="A262" s="22" t="s">
        <v>511</v>
      </c>
      <c r="B262" s="14" t="s">
        <v>512</v>
      </c>
      <c r="C262" s="14">
        <v>200</v>
      </c>
      <c r="D262" s="7">
        <v>15000</v>
      </c>
      <c r="E262" s="7">
        <v>15000</v>
      </c>
    </row>
    <row r="263" spans="1:5" s="4" customFormat="1" ht="37.5">
      <c r="A263" s="18" t="s">
        <v>126</v>
      </c>
      <c r="B263" s="19" t="s">
        <v>125</v>
      </c>
      <c r="C263" s="19"/>
      <c r="D263" s="15">
        <f t="shared" ref="D263:E263" si="70">D264</f>
        <v>20000</v>
      </c>
      <c r="E263" s="15">
        <f t="shared" si="70"/>
        <v>20000</v>
      </c>
    </row>
    <row r="264" spans="1:5" s="4" customFormat="1" ht="47.25" customHeight="1">
      <c r="A264" s="20" t="s">
        <v>445</v>
      </c>
      <c r="B264" s="21" t="s">
        <v>127</v>
      </c>
      <c r="C264" s="21"/>
      <c r="D264" s="16">
        <f t="shared" ref="D264:E264" si="71">SUM(D265:D266)</f>
        <v>20000</v>
      </c>
      <c r="E264" s="16">
        <f t="shared" si="71"/>
        <v>20000</v>
      </c>
    </row>
    <row r="265" spans="1:5" s="3" customFormat="1" ht="103.5" customHeight="1">
      <c r="A265" s="22" t="s">
        <v>165</v>
      </c>
      <c r="B265" s="14" t="s">
        <v>128</v>
      </c>
      <c r="C265" s="14">
        <v>200</v>
      </c>
      <c r="D265" s="7">
        <v>10000</v>
      </c>
      <c r="E265" s="7">
        <v>10000</v>
      </c>
    </row>
    <row r="266" spans="1:5" ht="100.5" customHeight="1">
      <c r="A266" s="22" t="s">
        <v>429</v>
      </c>
      <c r="B266" s="14" t="s">
        <v>430</v>
      </c>
      <c r="C266" s="14">
        <v>200</v>
      </c>
      <c r="D266" s="7">
        <v>10000</v>
      </c>
      <c r="E266" s="7">
        <v>10000</v>
      </c>
    </row>
    <row r="267" spans="1:5" ht="46.5" customHeight="1">
      <c r="A267" s="18" t="s">
        <v>431</v>
      </c>
      <c r="B267" s="19" t="s">
        <v>432</v>
      </c>
      <c r="C267" s="19"/>
      <c r="D267" s="15">
        <f t="shared" ref="D267:E268" si="72">D268</f>
        <v>5000</v>
      </c>
      <c r="E267" s="15">
        <f t="shared" si="72"/>
        <v>5000</v>
      </c>
    </row>
    <row r="268" spans="1:5" ht="48.75" customHeight="1">
      <c r="A268" s="20" t="s">
        <v>433</v>
      </c>
      <c r="B268" s="21" t="s">
        <v>434</v>
      </c>
      <c r="C268" s="21"/>
      <c r="D268" s="16">
        <f t="shared" si="72"/>
        <v>5000</v>
      </c>
      <c r="E268" s="16">
        <f t="shared" si="72"/>
        <v>5000</v>
      </c>
    </row>
    <row r="269" spans="1:5" ht="100.5" customHeight="1">
      <c r="A269" s="22" t="s">
        <v>435</v>
      </c>
      <c r="B269" s="14" t="s">
        <v>436</v>
      </c>
      <c r="C269" s="14">
        <v>200</v>
      </c>
      <c r="D269" s="7">
        <v>5000</v>
      </c>
      <c r="E269" s="7">
        <v>5000</v>
      </c>
    </row>
    <row r="270" spans="1:5" s="3" customFormat="1" ht="112.5">
      <c r="A270" s="25" t="s">
        <v>349</v>
      </c>
      <c r="B270" s="19" t="s">
        <v>331</v>
      </c>
      <c r="C270" s="14"/>
      <c r="D270" s="15">
        <f t="shared" ref="D270:E270" si="73">D271</f>
        <v>13500</v>
      </c>
      <c r="E270" s="15">
        <f t="shared" si="73"/>
        <v>13500</v>
      </c>
    </row>
    <row r="271" spans="1:5" ht="47.25" customHeight="1">
      <c r="A271" s="18" t="s">
        <v>346</v>
      </c>
      <c r="B271" s="19" t="s">
        <v>332</v>
      </c>
      <c r="C271" s="19"/>
      <c r="D271" s="15">
        <f t="shared" ref="D271:E271" si="74">D272+D274</f>
        <v>13500</v>
      </c>
      <c r="E271" s="15">
        <f t="shared" si="74"/>
        <v>13500</v>
      </c>
    </row>
    <row r="272" spans="1:5" ht="63" customHeight="1">
      <c r="A272" s="23" t="s">
        <v>348</v>
      </c>
      <c r="B272" s="21" t="s">
        <v>333</v>
      </c>
      <c r="C272" s="14"/>
      <c r="D272" s="16">
        <f t="shared" ref="D272:E272" si="75">SUM(D273)</f>
        <v>12000</v>
      </c>
      <c r="E272" s="16">
        <f t="shared" si="75"/>
        <v>12000</v>
      </c>
    </row>
    <row r="273" spans="1:5" ht="104.25" customHeight="1">
      <c r="A273" s="13" t="s">
        <v>334</v>
      </c>
      <c r="B273" s="14" t="s">
        <v>335</v>
      </c>
      <c r="C273" s="14">
        <v>200</v>
      </c>
      <c r="D273" s="7">
        <v>12000</v>
      </c>
      <c r="E273" s="7">
        <v>12000</v>
      </c>
    </row>
    <row r="274" spans="1:5" ht="168.75">
      <c r="A274" s="23" t="s">
        <v>336</v>
      </c>
      <c r="B274" s="21" t="s">
        <v>337</v>
      </c>
      <c r="C274" s="14"/>
      <c r="D274" s="16">
        <f t="shared" ref="D274:E274" si="76">D275</f>
        <v>1500</v>
      </c>
      <c r="E274" s="16">
        <f t="shared" si="76"/>
        <v>1500</v>
      </c>
    </row>
    <row r="275" spans="1:5" s="4" customFormat="1" ht="120" customHeight="1">
      <c r="A275" s="13" t="s">
        <v>347</v>
      </c>
      <c r="B275" s="14" t="s">
        <v>338</v>
      </c>
      <c r="C275" s="14">
        <v>200</v>
      </c>
      <c r="D275" s="7">
        <v>1500</v>
      </c>
      <c r="E275" s="7">
        <v>1500</v>
      </c>
    </row>
    <row r="276" spans="1:5" ht="81" customHeight="1">
      <c r="A276" s="25" t="s">
        <v>362</v>
      </c>
      <c r="B276" s="19" t="s">
        <v>339</v>
      </c>
      <c r="C276" s="14"/>
      <c r="D276" s="15">
        <f>D277+D280</f>
        <v>0</v>
      </c>
      <c r="E276" s="15">
        <f>E277+E280</f>
        <v>37260</v>
      </c>
    </row>
    <row r="277" spans="1:5" ht="46.5" customHeight="1">
      <c r="A277" s="18" t="s">
        <v>202</v>
      </c>
      <c r="B277" s="19" t="s">
        <v>340</v>
      </c>
      <c r="C277" s="14"/>
      <c r="D277" s="15">
        <f t="shared" ref="D277:E277" si="77">D278</f>
        <v>0</v>
      </c>
      <c r="E277" s="15">
        <f t="shared" si="77"/>
        <v>0</v>
      </c>
    </row>
    <row r="278" spans="1:5" ht="45" customHeight="1">
      <c r="A278" s="20" t="s">
        <v>203</v>
      </c>
      <c r="B278" s="21" t="s">
        <v>341</v>
      </c>
      <c r="C278" s="14"/>
      <c r="D278" s="16">
        <f>SUM(D279:D279)</f>
        <v>0</v>
      </c>
      <c r="E278" s="16">
        <f>SUM(E279:E279)</f>
        <v>0</v>
      </c>
    </row>
    <row r="279" spans="1:5" ht="56.25">
      <c r="A279" s="22" t="s">
        <v>411</v>
      </c>
      <c r="B279" s="14" t="s">
        <v>472</v>
      </c>
      <c r="C279" s="14">
        <v>300</v>
      </c>
      <c r="D279" s="7">
        <f>254661.75-112930.25+273380.25-415111.75</f>
        <v>0</v>
      </c>
      <c r="E279" s="7">
        <f>254661.75-112930.25+273380.25-415111.75</f>
        <v>0</v>
      </c>
    </row>
    <row r="280" spans="1:5" ht="64.5" customHeight="1">
      <c r="A280" s="18" t="s">
        <v>204</v>
      </c>
      <c r="B280" s="19" t="s">
        <v>342</v>
      </c>
      <c r="C280" s="14"/>
      <c r="D280" s="15">
        <f t="shared" ref="D280:E280" si="78">D281</f>
        <v>0</v>
      </c>
      <c r="E280" s="15">
        <f t="shared" si="78"/>
        <v>37260</v>
      </c>
    </row>
    <row r="281" spans="1:5" ht="63.75" customHeight="1">
      <c r="A281" s="20" t="s">
        <v>205</v>
      </c>
      <c r="B281" s="21" t="s">
        <v>343</v>
      </c>
      <c r="C281" s="14"/>
      <c r="D281" s="16">
        <f t="shared" ref="D281:E281" si="79">SUM(D282:D282)</f>
        <v>0</v>
      </c>
      <c r="E281" s="16">
        <f t="shared" si="79"/>
        <v>37260</v>
      </c>
    </row>
    <row r="282" spans="1:5" ht="150.75" customHeight="1">
      <c r="A282" s="13" t="s">
        <v>446</v>
      </c>
      <c r="B282" s="14" t="s">
        <v>473</v>
      </c>
      <c r="C282" s="14">
        <v>300</v>
      </c>
      <c r="D282" s="7">
        <f>37260-37260</f>
        <v>0</v>
      </c>
      <c r="E282" s="7">
        <v>37260</v>
      </c>
    </row>
    <row r="283" spans="1:5" ht="84" customHeight="1">
      <c r="A283" s="25" t="s">
        <v>377</v>
      </c>
      <c r="B283" s="19" t="s">
        <v>380</v>
      </c>
      <c r="C283" s="19"/>
      <c r="D283" s="15">
        <f t="shared" ref="D283:E284" si="80">D284</f>
        <v>110000</v>
      </c>
      <c r="E283" s="15">
        <f t="shared" si="80"/>
        <v>110000</v>
      </c>
    </row>
    <row r="284" spans="1:5" ht="75.75" customHeight="1">
      <c r="A284" s="25" t="s">
        <v>378</v>
      </c>
      <c r="B284" s="19" t="s">
        <v>381</v>
      </c>
      <c r="C284" s="19"/>
      <c r="D284" s="15">
        <f t="shared" si="80"/>
        <v>110000</v>
      </c>
      <c r="E284" s="15">
        <f t="shared" si="80"/>
        <v>110000</v>
      </c>
    </row>
    <row r="285" spans="1:5" ht="52.5" customHeight="1">
      <c r="A285" s="23" t="s">
        <v>379</v>
      </c>
      <c r="B285" s="21" t="s">
        <v>382</v>
      </c>
      <c r="C285" s="21"/>
      <c r="D285" s="16">
        <f t="shared" ref="D285:E285" si="81">SUM(D286:D288)</f>
        <v>110000</v>
      </c>
      <c r="E285" s="16">
        <f t="shared" si="81"/>
        <v>110000</v>
      </c>
    </row>
    <row r="286" spans="1:5" ht="85.5" customHeight="1">
      <c r="A286" s="13" t="s">
        <v>385</v>
      </c>
      <c r="B286" s="14" t="s">
        <v>383</v>
      </c>
      <c r="C286" s="14">
        <v>200</v>
      </c>
      <c r="D286" s="7">
        <v>4000</v>
      </c>
      <c r="E286" s="7">
        <v>4000</v>
      </c>
    </row>
    <row r="287" spans="1:5" ht="90" customHeight="1">
      <c r="A287" s="13" t="s">
        <v>386</v>
      </c>
      <c r="B287" s="14" t="s">
        <v>384</v>
      </c>
      <c r="C287" s="14">
        <v>200</v>
      </c>
      <c r="D287" s="7">
        <v>88000</v>
      </c>
      <c r="E287" s="7">
        <v>88000</v>
      </c>
    </row>
    <row r="288" spans="1:5" ht="84" customHeight="1">
      <c r="A288" s="13" t="s">
        <v>387</v>
      </c>
      <c r="B288" s="14" t="s">
        <v>384</v>
      </c>
      <c r="C288" s="14">
        <v>600</v>
      </c>
      <c r="D288" s="7">
        <v>18000</v>
      </c>
      <c r="E288" s="7">
        <v>18000</v>
      </c>
    </row>
    <row r="289" spans="1:5" ht="49.5" customHeight="1">
      <c r="A289" s="25" t="s">
        <v>422</v>
      </c>
      <c r="B289" s="19" t="s">
        <v>423</v>
      </c>
      <c r="C289" s="14"/>
      <c r="D289" s="15">
        <f t="shared" ref="D289:E289" si="82">D290</f>
        <v>6008431</v>
      </c>
      <c r="E289" s="15">
        <f t="shared" si="82"/>
        <v>6008431</v>
      </c>
    </row>
    <row r="290" spans="1:5" s="4" customFormat="1" ht="94.5" customHeight="1">
      <c r="A290" s="18" t="s">
        <v>399</v>
      </c>
      <c r="B290" s="19" t="s">
        <v>129</v>
      </c>
      <c r="C290" s="19"/>
      <c r="D290" s="15">
        <f>SUM(D291:D303)</f>
        <v>6008431</v>
      </c>
      <c r="E290" s="15">
        <f>SUM(E291:E303)</f>
        <v>6008431</v>
      </c>
    </row>
    <row r="291" spans="1:5" s="4" customFormat="1" ht="123" customHeight="1">
      <c r="A291" s="22" t="s">
        <v>233</v>
      </c>
      <c r="B291" s="14" t="s">
        <v>130</v>
      </c>
      <c r="C291" s="14">
        <v>100</v>
      </c>
      <c r="D291" s="7">
        <v>1577934.87</v>
      </c>
      <c r="E291" s="7">
        <v>1577934.87</v>
      </c>
    </row>
    <row r="292" spans="1:5" s="4" customFormat="1" ht="81.75" customHeight="1">
      <c r="A292" s="22" t="s">
        <v>234</v>
      </c>
      <c r="B292" s="14" t="s">
        <v>130</v>
      </c>
      <c r="C292" s="14">
        <v>200</v>
      </c>
      <c r="D292" s="7">
        <v>805650.59</v>
      </c>
      <c r="E292" s="7">
        <v>805650.59</v>
      </c>
    </row>
    <row r="293" spans="1:5" ht="63.75" customHeight="1">
      <c r="A293" s="22" t="s">
        <v>235</v>
      </c>
      <c r="B293" s="14" t="s">
        <v>130</v>
      </c>
      <c r="C293" s="14">
        <v>800</v>
      </c>
      <c r="D293" s="7">
        <v>6000</v>
      </c>
      <c r="E293" s="7">
        <v>6000</v>
      </c>
    </row>
    <row r="294" spans="1:5" ht="141.75" customHeight="1">
      <c r="A294" s="22" t="s">
        <v>236</v>
      </c>
      <c r="B294" s="14" t="s">
        <v>131</v>
      </c>
      <c r="C294" s="14">
        <v>100</v>
      </c>
      <c r="D294" s="7">
        <v>72000</v>
      </c>
      <c r="E294" s="7">
        <v>72000</v>
      </c>
    </row>
    <row r="295" spans="1:5" ht="145.5" customHeight="1">
      <c r="A295" s="22" t="s">
        <v>144</v>
      </c>
      <c r="B295" s="14" t="s">
        <v>132</v>
      </c>
      <c r="C295" s="14">
        <v>100</v>
      </c>
      <c r="D295" s="7">
        <v>1235913.3400000001</v>
      </c>
      <c r="E295" s="7">
        <v>1235913.3400000001</v>
      </c>
    </row>
    <row r="296" spans="1:5" ht="83.25" customHeight="1">
      <c r="A296" s="22" t="s">
        <v>237</v>
      </c>
      <c r="B296" s="14" t="s">
        <v>132</v>
      </c>
      <c r="C296" s="14">
        <v>200</v>
      </c>
      <c r="D296" s="7">
        <v>170532.03</v>
      </c>
      <c r="E296" s="7">
        <v>170532.03</v>
      </c>
    </row>
    <row r="297" spans="1:5" ht="131.25">
      <c r="A297" s="22" t="s">
        <v>145</v>
      </c>
      <c r="B297" s="14" t="s">
        <v>133</v>
      </c>
      <c r="C297" s="14">
        <v>100</v>
      </c>
      <c r="D297" s="7">
        <v>710095.8</v>
      </c>
      <c r="E297" s="7">
        <v>710095.8</v>
      </c>
    </row>
    <row r="298" spans="1:5" ht="168.75">
      <c r="A298" s="22" t="s">
        <v>517</v>
      </c>
      <c r="B298" s="14" t="s">
        <v>518</v>
      </c>
      <c r="C298" s="14">
        <v>100</v>
      </c>
      <c r="D298" s="7">
        <v>228435</v>
      </c>
      <c r="E298" s="7">
        <v>228435</v>
      </c>
    </row>
    <row r="299" spans="1:5" ht="126" customHeight="1">
      <c r="A299" s="13" t="s">
        <v>146</v>
      </c>
      <c r="B299" s="14" t="s">
        <v>138</v>
      </c>
      <c r="C299" s="14">
        <v>100</v>
      </c>
      <c r="D299" s="7">
        <v>1087568.0900000001</v>
      </c>
      <c r="E299" s="7">
        <v>1087568.0900000001</v>
      </c>
    </row>
    <row r="300" spans="1:5" ht="167.25" customHeight="1">
      <c r="A300" s="13" t="s">
        <v>519</v>
      </c>
      <c r="B300" s="14" t="s">
        <v>520</v>
      </c>
      <c r="C300" s="14">
        <v>100</v>
      </c>
      <c r="D300" s="7">
        <v>0</v>
      </c>
      <c r="E300" s="7">
        <v>0</v>
      </c>
    </row>
    <row r="301" spans="1:5" ht="162" customHeight="1">
      <c r="A301" s="13" t="s">
        <v>521</v>
      </c>
      <c r="B301" s="14" t="s">
        <v>522</v>
      </c>
      <c r="C301" s="14">
        <v>100</v>
      </c>
      <c r="D301" s="7">
        <v>38089</v>
      </c>
      <c r="E301" s="7">
        <v>38089</v>
      </c>
    </row>
    <row r="302" spans="1:5" ht="156" customHeight="1">
      <c r="A302" s="13" t="s">
        <v>523</v>
      </c>
      <c r="B302" s="14" t="s">
        <v>524</v>
      </c>
      <c r="C302" s="14">
        <v>100</v>
      </c>
      <c r="D302" s="7">
        <v>38089</v>
      </c>
      <c r="E302" s="7">
        <v>38089</v>
      </c>
    </row>
    <row r="303" spans="1:5" ht="158.25" customHeight="1">
      <c r="A303" s="13" t="s">
        <v>525</v>
      </c>
      <c r="B303" s="14" t="s">
        <v>526</v>
      </c>
      <c r="C303" s="14">
        <v>100</v>
      </c>
      <c r="D303" s="7">
        <v>38123.279999999999</v>
      </c>
      <c r="E303" s="7">
        <v>38123.279999999999</v>
      </c>
    </row>
    <row r="304" spans="1:5" ht="70.5" customHeight="1">
      <c r="A304" s="25" t="s">
        <v>424</v>
      </c>
      <c r="B304" s="19" t="s">
        <v>425</v>
      </c>
      <c r="C304" s="14"/>
      <c r="D304" s="15">
        <f t="shared" ref="D304:E304" si="83">D305</f>
        <v>210108.72000000003</v>
      </c>
      <c r="E304" s="15">
        <f t="shared" si="83"/>
        <v>129985.98</v>
      </c>
    </row>
    <row r="305" spans="1:5" ht="93.75" customHeight="1">
      <c r="A305" s="18" t="s">
        <v>351</v>
      </c>
      <c r="B305" s="19" t="s">
        <v>352</v>
      </c>
      <c r="C305" s="19"/>
      <c r="D305" s="15">
        <f>SUM(D306:D309)</f>
        <v>210108.72000000003</v>
      </c>
      <c r="E305" s="15">
        <f>SUM(E306:E309)</f>
        <v>129985.98</v>
      </c>
    </row>
    <row r="306" spans="1:5" ht="105" customHeight="1">
      <c r="A306" s="22" t="s">
        <v>447</v>
      </c>
      <c r="B306" s="14" t="s">
        <v>388</v>
      </c>
      <c r="C306" s="14">
        <v>500</v>
      </c>
      <c r="D306" s="7">
        <v>100880.11</v>
      </c>
      <c r="E306" s="7">
        <v>100880.11</v>
      </c>
    </row>
    <row r="307" spans="1:5" ht="105" customHeight="1">
      <c r="A307" s="22" t="s">
        <v>536</v>
      </c>
      <c r="B307" s="14" t="s">
        <v>393</v>
      </c>
      <c r="C307" s="14">
        <v>200</v>
      </c>
      <c r="D307" s="7">
        <f>48697.49-24272.17</f>
        <v>24425.32</v>
      </c>
      <c r="E307" s="7">
        <v>5079.62</v>
      </c>
    </row>
    <row r="308" spans="1:5" ht="65.25" customHeight="1">
      <c r="A308" s="22" t="s">
        <v>390</v>
      </c>
      <c r="B308" s="14" t="s">
        <v>389</v>
      </c>
      <c r="C308" s="14">
        <v>300</v>
      </c>
      <c r="D308" s="7">
        <f>1741284.08-1680507.04</f>
        <v>60777.040000000037</v>
      </c>
      <c r="E308" s="7">
        <f>1741284.08-1741284.08</f>
        <v>0</v>
      </c>
    </row>
    <row r="309" spans="1:5" ht="123.75" customHeight="1">
      <c r="A309" s="22" t="s">
        <v>488</v>
      </c>
      <c r="B309" s="14" t="s">
        <v>350</v>
      </c>
      <c r="C309" s="14">
        <v>200</v>
      </c>
      <c r="D309" s="7">
        <v>24026.25</v>
      </c>
      <c r="E309" s="7">
        <v>24026.25</v>
      </c>
    </row>
    <row r="310" spans="1:5" ht="38.25" customHeight="1">
      <c r="A310" s="29" t="s">
        <v>412</v>
      </c>
      <c r="B310" s="30"/>
      <c r="C310" s="31"/>
      <c r="D310" s="15">
        <f>D28+D97+D139+D172+D191+D210+D215+D228+D257+D270+D276+D283+D290+D305</f>
        <v>231186877.08000001</v>
      </c>
      <c r="E310" s="15">
        <f>E28+E97+E139+E172+E191+E210+E215+E228+E257+E270+E276+E283+E290+E305</f>
        <v>221885215.13000003</v>
      </c>
    </row>
    <row r="311" spans="1:5">
      <c r="A311" s="10"/>
      <c r="B311" s="11"/>
      <c r="C311" s="12"/>
      <c r="E311" s="36" t="s">
        <v>534</v>
      </c>
    </row>
    <row r="312" spans="1:5">
      <c r="A312" s="8"/>
      <c r="B312" s="8"/>
      <c r="C312" s="9"/>
    </row>
    <row r="313" spans="1:5" s="4" customFormat="1">
      <c r="A313" s="8"/>
      <c r="B313" s="8"/>
      <c r="C313" s="9"/>
    </row>
    <row r="314" spans="1:5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</sheetData>
  <mergeCells count="27">
    <mergeCell ref="D11:E11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D26"/>
    <mergeCell ref="E25:E26"/>
    <mergeCell ref="A24:E24"/>
    <mergeCell ref="A25:A26"/>
    <mergeCell ref="B25:B26"/>
    <mergeCell ref="C25:C26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2021-06-25T08:33:23Z</dcterms:modified>
</cp:coreProperties>
</file>