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<sst xmlns="http://schemas.openxmlformats.org/spreadsheetml/2006/main" count="93" uniqueCount="88">
  <si>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</si>
  <si>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</si>
  <si>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</si>
  <si>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</si>
  <si>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</si>
  <si>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</si>
  <si>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</si>
  <si>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</si>
  <si>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</si>
  <si>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</si>
  <si>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</si>
  <si>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</si>
  <si>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</si>
  <si>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</si>
  <si>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</si>
  <si>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</si>
  <si>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</si>
  <si>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</si>
  <si>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</si>
  <si>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</si>
  <si>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</si>
  <si>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</si>
  <si>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</si>
  <si>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</si>
  <si>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</si>
  <si>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</si>
  <si>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</si>
  <si>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</si>
  <si>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</si>
  <si>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</si>
  <si>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</si>
  <si>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</si>
  <si>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</si>
  <si>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</si>
  <si>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</si>
  <si>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</si>
  <si>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</si>
  <si>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</si>
  <si>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</si>
  <si>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</si>
  <si>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</si>
  <si>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</si>
  <si>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</si>
  <si>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</si>
  <si>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</si>
  <si>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</si>
  <si>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</si>
  <si>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</si>
  <si>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</si>
  <si>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</si>
  <si>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</si>
  <si>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</si>
  <si>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</si>
  <si>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</si>
  <si>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</si>
  <si>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</si>
  <si>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</si>
  <si>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</si>
  <si>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</si>
  <si>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</si>
  <si>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</si>
  <si>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</si>
  <si>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</si>
  <si>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</si>
  <si>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</si>
  <si>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</si>
  <si>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</si>
  <si>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</si>
  <si>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</si>
  <si>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</si>
  <si>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</si>
  <si>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</si>
  <si>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</si>
  <si>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</si>
  <si>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на 2020 год и на плановый</t>
  </si>
  <si>
    <t>период 2021 и 2022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</si>
  <si>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2020 год
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</si>
  <si>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</si>
  <si>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</si>
  <si>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</si>
  <si>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</si>
  <si>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</si>
  <si>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</si>
  <si>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</si>
  <si>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10</t>
  </si>
  <si>
    <t>"</t>
  </si>
  <si>
    <t>Приложение № 8</t>
  </si>
  <si>
    <t>от 17.04.2020 № 38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</si>
</sst>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0" fontId="46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3" t="s">
        <v>86</v>
      </c>
      <c r="D1" s="23"/>
      <c r="E1" s="23"/>
    </row>
    <row r="2" spans="3:5" ht="18.75">
      <c r="C2" s="23" t="s">
        <v>32</v>
      </c>
      <c r="D2" s="23"/>
      <c r="E2" s="23"/>
    </row>
    <row r="3" spans="3:5" ht="18.75">
      <c r="C3" s="23" t="s">
        <v>33</v>
      </c>
      <c r="D3" s="23"/>
      <c r="E3" s="23"/>
    </row>
    <row r="4" spans="3:5" ht="18.75">
      <c r="C4" s="23" t="s">
        <v>79</v>
      </c>
      <c r="D4" s="23"/>
      <c r="E4" s="23"/>
    </row>
    <row r="5" spans="3:5" ht="18.75">
      <c r="C5" s="23" t="s">
        <v>80</v>
      </c>
      <c r="D5" s="23"/>
      <c r="E5" s="23"/>
    </row>
    <row r="6" spans="3:5" ht="18.75">
      <c r="C6" s="23" t="s">
        <v>33</v>
      </c>
      <c r="D6" s="23"/>
      <c r="E6" s="23"/>
    </row>
    <row r="7" spans="3:5" ht="18.75">
      <c r="C7" s="23" t="s">
        <v>81</v>
      </c>
      <c r="D7" s="23"/>
      <c r="E7" s="23"/>
    </row>
    <row r="8" spans="3:5" ht="18.75">
      <c r="C8" s="23" t="s">
        <v>82</v>
      </c>
      <c r="D8" s="23"/>
      <c r="E8" s="23"/>
    </row>
    <row r="9" spans="3:5" ht="18.75">
      <c r="C9" s="23" t="s">
        <v>74</v>
      </c>
      <c r="D9" s="23"/>
      <c r="E9" s="23"/>
    </row>
    <row r="10" spans="3:5" ht="18.75">
      <c r="C10" s="23" t="s">
        <v>83</v>
      </c>
      <c r="D10" s="23"/>
      <c r="E10" s="23"/>
    </row>
    <row r="11" spans="3:5" ht="18.75">
      <c r="C11" s="21" t="s">
        <v>87</v>
      </c>
      <c r="D11" s="21"/>
      <c r="E11" s="21"/>
    </row>
    <row r="13" spans="3:6" ht="18.75">
      <c r="C13" s="23" t="s">
        <v>84</v>
      </c>
      <c r="D13" s="23"/>
      <c r="E13" s="23"/>
      <c r="F13" s="5"/>
    </row>
    <row r="14" spans="3:6" ht="18.75">
      <c r="C14" s="23" t="s">
        <v>32</v>
      </c>
      <c r="D14" s="23"/>
      <c r="E14" s="23"/>
      <c r="F14" s="5"/>
    </row>
    <row r="15" spans="3:6" ht="18.75">
      <c r="C15" s="23" t="s">
        <v>33</v>
      </c>
      <c r="D15" s="23"/>
      <c r="E15" s="23"/>
      <c r="F15" s="5"/>
    </row>
    <row r="16" spans="3:6" ht="18.75">
      <c r="C16" s="23" t="s">
        <v>34</v>
      </c>
      <c r="D16" s="23"/>
      <c r="E16" s="23"/>
      <c r="F16" s="5"/>
    </row>
    <row r="17" spans="3:6" ht="18.75">
      <c r="C17" s="23" t="s">
        <v>33</v>
      </c>
      <c r="D17" s="23"/>
      <c r="E17" s="23"/>
      <c r="F17" s="5"/>
    </row>
    <row r="18" spans="3:6" ht="18.75">
      <c r="C18" s="23" t="s">
        <v>74</v>
      </c>
      <c r="D18" s="23"/>
      <c r="E18" s="23"/>
      <c r="F18" s="5"/>
    </row>
    <row r="19" spans="3:6" ht="18.75">
      <c r="C19" s="23" t="s">
        <v>75</v>
      </c>
      <c r="D19" s="23"/>
      <c r="E19" s="23"/>
      <c r="F19" s="5"/>
    </row>
    <row r="20" spans="3:6" ht="18.75">
      <c r="C20" s="20" t="s">
        <v>78</v>
      </c>
      <c r="D20" s="21"/>
      <c r="E20" s="21"/>
      <c r="F20" s="5"/>
    </row>
    <row r="23" spans="1:5" ht="60" customHeight="1">
      <c r="A23" s="19" t="s">
        <v>76</v>
      </c>
      <c r="B23" s="19"/>
      <c r="C23" s="19"/>
      <c r="D23" s="19"/>
      <c r="E23" s="19"/>
    </row>
    <row r="24" spans="1:5" ht="12" customHeight="1">
      <c r="A24" s="22"/>
      <c r="B24" s="22"/>
      <c r="C24" s="22"/>
      <c r="D24" s="22"/>
      <c r="E24" s="22"/>
    </row>
    <row r="25" spans="1:5" ht="17.25">
      <c r="A25" s="24" t="s">
        <v>0</v>
      </c>
      <c r="B25" s="25" t="s">
        <v>1</v>
      </c>
      <c r="C25" s="26" t="s">
        <v>2</v>
      </c>
      <c r="D25" s="26"/>
      <c r="E25" s="26"/>
    </row>
    <row r="26" spans="1:5" ht="29.25" customHeight="1">
      <c r="A26" s="24"/>
      <c r="B26" s="25"/>
      <c r="C26" s="10" t="s">
        <v>66</v>
      </c>
      <c r="D26" s="10" t="s">
        <v>73</v>
      </c>
      <c r="E26" s="10" t="s">
        <v>77</v>
      </c>
    </row>
    <row r="27" spans="1:5" ht="13.5" customHeight="1">
      <c r="A27" s="11" t="s">
        <v>69</v>
      </c>
      <c r="B27" s="12">
        <v>2</v>
      </c>
      <c r="C27" s="13">
        <v>3</v>
      </c>
      <c r="D27" s="13">
        <v>4</v>
      </c>
      <c r="E27" s="13">
        <v>5</v>
      </c>
    </row>
    <row r="28" spans="1:5" ht="17.25">
      <c r="A28" s="14" t="s">
        <v>35</v>
      </c>
      <c r="B28" s="15" t="s">
        <v>3</v>
      </c>
      <c r="C28" s="8">
        <f>SUM(C29:C35)</f>
        <v>60217379.32000001</v>
      </c>
      <c r="D28" s="8">
        <f>SUM(D29:D35)</f>
        <v>46056131.190000005</v>
      </c>
      <c r="E28" s="8">
        <f>SUM(E29:E35)</f>
        <v>46012655.190000005</v>
      </c>
    </row>
    <row r="29" spans="1:5" ht="34.5">
      <c r="A29" s="16" t="s">
        <v>36</v>
      </c>
      <c r="B29" s="17" t="s">
        <v>4</v>
      </c>
      <c r="C29" s="7">
        <f>1108271.1+11636.99</f>
        <v>1119908.09</v>
      </c>
      <c r="D29" s="7">
        <v>1083311.29</v>
      </c>
      <c r="E29" s="7">
        <v>1083311.29</v>
      </c>
    </row>
    <row r="30" spans="1:5" ht="51.75">
      <c r="A30" s="16" t="s">
        <v>37</v>
      </c>
      <c r="B30" s="17" t="s">
        <v>5</v>
      </c>
      <c r="C30" s="7">
        <f>3383942.96+33875.59-433309.57</f>
        <v>2984508.98</v>
      </c>
      <c r="D30" s="7">
        <v>3558153.55</v>
      </c>
      <c r="E30" s="7">
        <v>3486153.55</v>
      </c>
    </row>
    <row r="31" spans="1:5" ht="51.75">
      <c r="A31" s="16" t="s">
        <v>38</v>
      </c>
      <c r="B31" s="17" t="s">
        <v>6</v>
      </c>
      <c r="C31" s="7">
        <f>24285339.11-373258.4-271349.96-2890943.53-185637.53</f>
        <v>20564149.689999998</v>
      </c>
      <c r="D31" s="9">
        <v>21532678.78</v>
      </c>
      <c r="E31" s="9">
        <v>21532678.78</v>
      </c>
    </row>
    <row r="32" spans="1:5" ht="20.25" customHeight="1">
      <c r="A32" s="16" t="s">
        <v>67</v>
      </c>
      <c r="B32" s="17" t="s">
        <v>68</v>
      </c>
      <c r="C32" s="7">
        <f>5620+13242</f>
        <v>18862</v>
      </c>
      <c r="D32" s="9">
        <f>5910+14263</f>
        <v>20173</v>
      </c>
      <c r="E32" s="9">
        <v>48697</v>
      </c>
    </row>
    <row r="33" spans="1:5" ht="51.75">
      <c r="A33" s="16" t="s">
        <v>39</v>
      </c>
      <c r="B33" s="17" t="s">
        <v>7</v>
      </c>
      <c r="C33" s="7">
        <f>9024040.97+248262.98-34493.6</f>
        <v>9237810.350000001</v>
      </c>
      <c r="D33" s="7">
        <v>8509430.61</v>
      </c>
      <c r="E33" s="7">
        <v>8509430.61</v>
      </c>
    </row>
    <row r="34" spans="1:5" ht="17.25">
      <c r="A34" s="16" t="s">
        <v>40</v>
      </c>
      <c r="B34" s="17" t="s">
        <v>8</v>
      </c>
      <c r="C34" s="7">
        <f>450000-31647.23</f>
        <v>418352.77</v>
      </c>
      <c r="D34" s="9">
        <v>110000</v>
      </c>
      <c r="E34" s="7">
        <v>110000</v>
      </c>
    </row>
    <row r="35" spans="1:5" ht="17.25">
      <c r="A35" s="16" t="s">
        <v>41</v>
      </c>
      <c r="B35" s="17" t="s">
        <v>9</v>
      </c>
      <c r="C35" s="7">
        <f>18019241.01+427258.4+2373551.32+370000+4503364.14+180372.57</f>
        <v>25873787.44</v>
      </c>
      <c r="D35" s="7">
        <v>11242383.96</v>
      </c>
      <c r="E35" s="7">
        <v>11242383.96</v>
      </c>
    </row>
    <row r="36" spans="1:5" ht="34.5">
      <c r="A36" s="14" t="s">
        <v>42</v>
      </c>
      <c r="B36" s="15" t="s">
        <v>10</v>
      </c>
      <c r="C36" s="8">
        <f>C37</f>
        <v>449499.47</v>
      </c>
      <c r="D36" s="8">
        <f>D37</f>
        <v>380880.11</v>
      </c>
      <c r="E36" s="8">
        <f>E37</f>
        <v>380880.11</v>
      </c>
    </row>
    <row r="37" spans="1:5" ht="43.5" customHeight="1">
      <c r="A37" s="16" t="s">
        <v>43</v>
      </c>
      <c r="B37" s="17" t="s">
        <v>11</v>
      </c>
      <c r="C37" s="7">
        <f>417852.24+31647.23</f>
        <v>449499.47</v>
      </c>
      <c r="D37" s="7">
        <v>380880.11</v>
      </c>
      <c r="E37" s="7">
        <v>380880.11</v>
      </c>
    </row>
    <row r="38" spans="1:5" ht="17.25">
      <c r="A38" s="14" t="s">
        <v>44</v>
      </c>
      <c r="B38" s="15" t="s">
        <v>12</v>
      </c>
      <c r="C38" s="8">
        <f>SUM(C39:C43)</f>
        <v>8889477.239999998</v>
      </c>
      <c r="D38" s="8">
        <f>SUM(D39:D43)</f>
        <v>7175250.6</v>
      </c>
      <c r="E38" s="8">
        <f>SUM(E39:E43)</f>
        <v>3775250.6</v>
      </c>
    </row>
    <row r="39" spans="1:5" ht="17.25">
      <c r="A39" s="16" t="s">
        <v>45</v>
      </c>
      <c r="B39" s="17" t="s">
        <v>13</v>
      </c>
      <c r="C39" s="7">
        <f>153039.22+3454.22+55338.73</f>
        <v>211832.17</v>
      </c>
      <c r="D39" s="9">
        <f>48303+20579.4</f>
        <v>68882.4</v>
      </c>
      <c r="E39" s="7">
        <f>48303+20579.4</f>
        <v>68882.4</v>
      </c>
    </row>
    <row r="40" spans="1:5" ht="17.25">
      <c r="A40" s="16" t="s">
        <v>46</v>
      </c>
      <c r="B40" s="17" t="s">
        <v>14</v>
      </c>
      <c r="C40" s="7">
        <v>300000</v>
      </c>
      <c r="D40" s="7">
        <v>100000</v>
      </c>
      <c r="E40" s="7">
        <v>100000</v>
      </c>
    </row>
    <row r="41" spans="1:5" ht="17.25">
      <c r="A41" s="16" t="s">
        <v>47</v>
      </c>
      <c r="B41" s="17" t="s">
        <v>15</v>
      </c>
      <c r="C41" s="7">
        <f>2131942.46+141189.79</f>
        <v>2273132.25</v>
      </c>
      <c r="D41" s="7">
        <v>1900000</v>
      </c>
      <c r="E41" s="7">
        <v>0</v>
      </c>
    </row>
    <row r="42" spans="1:5" ht="17.25">
      <c r="A42" s="16" t="s">
        <v>48</v>
      </c>
      <c r="B42" s="17" t="s">
        <v>16</v>
      </c>
      <c r="C42" s="7">
        <f>4360000+644954.27+163851.05+85307.5</f>
        <v>5254112.819999999</v>
      </c>
      <c r="D42" s="7">
        <v>4406368.2</v>
      </c>
      <c r="E42" s="7">
        <v>3406368.2</v>
      </c>
    </row>
    <row r="43" spans="1:5" ht="17.25">
      <c r="A43" s="16" t="s">
        <v>49</v>
      </c>
      <c r="B43" s="17" t="s">
        <v>17</v>
      </c>
      <c r="C43" s="7">
        <f>550000+100000+200400</f>
        <v>850400</v>
      </c>
      <c r="D43" s="9">
        <v>700000</v>
      </c>
      <c r="E43" s="9">
        <v>200000</v>
      </c>
    </row>
    <row r="44" spans="1:5" ht="17.25">
      <c r="A44" s="14" t="s">
        <v>50</v>
      </c>
      <c r="B44" s="15" t="s">
        <v>18</v>
      </c>
      <c r="C44" s="8">
        <f>SUM(C45:C47)</f>
        <v>43040553.7</v>
      </c>
      <c r="D44" s="8">
        <f>SUM(D45:D47)</f>
        <v>17159658.889999997</v>
      </c>
      <c r="E44" s="8">
        <f>SUM(E45:E47)</f>
        <v>2485338.56</v>
      </c>
    </row>
    <row r="45" spans="1:5" ht="17.25">
      <c r="A45" s="16" t="s">
        <v>51</v>
      </c>
      <c r="B45" s="17" t="s">
        <v>63</v>
      </c>
      <c r="C45" s="7">
        <f>688504.34+16749.24-37629.95</f>
        <v>667623.63</v>
      </c>
      <c r="D45" s="9">
        <v>458341.38</v>
      </c>
      <c r="E45" s="7">
        <v>458341.38</v>
      </c>
    </row>
    <row r="46" spans="1:5" ht="17.25">
      <c r="A46" s="16" t="s">
        <v>62</v>
      </c>
      <c r="B46" s="17" t="s">
        <v>19</v>
      </c>
      <c r="C46" s="7">
        <f>2171923.76+35133.55+11040.04+37038563.94</f>
        <v>39256661.29</v>
      </c>
      <c r="D46" s="9">
        <f>1423497.53+14822545.79-148225.46</f>
        <v>16097817.859999998</v>
      </c>
      <c r="E46" s="9">
        <v>1423497.53</v>
      </c>
    </row>
    <row r="47" spans="1:5" ht="17.25">
      <c r="A47" s="16" t="s">
        <v>52</v>
      </c>
      <c r="B47" s="17" t="s">
        <v>64</v>
      </c>
      <c r="C47" s="9">
        <f>1668756.78+81862+1365650</f>
        <v>3116268.7800000003</v>
      </c>
      <c r="D47" s="9">
        <v>603499.65</v>
      </c>
      <c r="E47" s="9">
        <v>603499.65</v>
      </c>
    </row>
    <row r="48" spans="1:5" ht="17.25">
      <c r="A48" s="14" t="s">
        <v>53</v>
      </c>
      <c r="B48" s="15" t="s">
        <v>70</v>
      </c>
      <c r="C48" s="8">
        <f>SUM(C49:C54)</f>
        <v>232821989.21000004</v>
      </c>
      <c r="D48" s="8">
        <f>SUM(D49:D54)</f>
        <v>209082139.54</v>
      </c>
      <c r="E48" s="8">
        <f>SUM(E49:E54)</f>
        <v>204928227.95999998</v>
      </c>
    </row>
    <row r="49" spans="1:5" ht="17.25">
      <c r="A49" s="16" t="s">
        <v>54</v>
      </c>
      <c r="B49" s="17" t="s">
        <v>20</v>
      </c>
      <c r="C49" s="7">
        <f>68487311.34-150000+415936.7+96778.82</f>
        <v>68850026.86</v>
      </c>
      <c r="D49" s="9">
        <v>67438560.89</v>
      </c>
      <c r="E49" s="9">
        <v>67438560.89</v>
      </c>
    </row>
    <row r="50" spans="1:5" ht="17.25">
      <c r="A50" s="16" t="s">
        <v>55</v>
      </c>
      <c r="B50" s="17" t="s">
        <v>71</v>
      </c>
      <c r="C50" s="7">
        <f>115748675.47+96000+15166730.91-10028710+11220070</f>
        <v>132202766.38</v>
      </c>
      <c r="D50" s="9">
        <f>107799617.12+449962+8981915.58-4509550.12+30582.25</f>
        <v>112752526.83</v>
      </c>
      <c r="E50" s="9">
        <f>107799617.12+3048550+2249291.5+10706.75</f>
        <v>113108165.37</v>
      </c>
    </row>
    <row r="51" spans="1:5" ht="17.25">
      <c r="A51" s="16" t="s">
        <v>61</v>
      </c>
      <c r="B51" s="17" t="s">
        <v>65</v>
      </c>
      <c r="C51" s="7">
        <f>17612201.19+476484.03-269212.73+313560</f>
        <v>18133032.490000002</v>
      </c>
      <c r="D51" s="9">
        <v>12242849.95</v>
      </c>
      <c r="E51" s="9">
        <v>12242849.95</v>
      </c>
    </row>
    <row r="52" spans="1:5" ht="34.5">
      <c r="A52" s="16" t="s">
        <v>56</v>
      </c>
      <c r="B52" s="17" t="s">
        <v>21</v>
      </c>
      <c r="C52" s="7">
        <f>125000+44000</f>
        <v>169000</v>
      </c>
      <c r="D52" s="9">
        <v>122700</v>
      </c>
      <c r="E52" s="9">
        <v>122700</v>
      </c>
    </row>
    <row r="53" spans="1:5" ht="17.25">
      <c r="A53" s="16" t="s">
        <v>57</v>
      </c>
      <c r="B53" s="17" t="s">
        <v>22</v>
      </c>
      <c r="C53" s="7">
        <f>3827078.99+72817+1323.09-14590-1976287.96</f>
        <v>1910341.12</v>
      </c>
      <c r="D53" s="7">
        <f>3257303.77+72817-15000-1888003.77</f>
        <v>1427117</v>
      </c>
      <c r="E53" s="7">
        <f>3257303.77+72817-15000-1888003.77</f>
        <v>1427117</v>
      </c>
    </row>
    <row r="54" spans="1:5" ht="17.25">
      <c r="A54" s="16" t="s">
        <v>58</v>
      </c>
      <c r="B54" s="17" t="s">
        <v>23</v>
      </c>
      <c r="C54" s="7">
        <f>11391121.33+150701.03+15000</f>
        <v>11556822.36</v>
      </c>
      <c r="D54" s="9">
        <f>10573834.75+4524550.12</f>
        <v>15098384.870000001</v>
      </c>
      <c r="E54" s="9">
        <f>10573834.75+15000</f>
        <v>10588834.75</v>
      </c>
    </row>
    <row r="55" spans="1:5" ht="17.25">
      <c r="A55" s="14" t="s">
        <v>59</v>
      </c>
      <c r="B55" s="15" t="s">
        <v>24</v>
      </c>
      <c r="C55" s="8">
        <f>C56</f>
        <v>19345343.64</v>
      </c>
      <c r="D55" s="8">
        <f>D56</f>
        <v>12608339.96</v>
      </c>
      <c r="E55" s="8">
        <f>E56</f>
        <v>12608339.96</v>
      </c>
    </row>
    <row r="56" spans="1:5" ht="17.25">
      <c r="A56" s="16" t="s">
        <v>60</v>
      </c>
      <c r="B56" s="17" t="s">
        <v>25</v>
      </c>
      <c r="C56" s="7">
        <f>18761726.64+350000-98383+332000</f>
        <v>19345343.64</v>
      </c>
      <c r="D56" s="9">
        <v>12608339.96</v>
      </c>
      <c r="E56" s="9">
        <v>12608339.96</v>
      </c>
    </row>
    <row r="57" spans="1:5" ht="17.25">
      <c r="A57" s="14">
        <v>1000</v>
      </c>
      <c r="B57" s="15" t="s">
        <v>26</v>
      </c>
      <c r="C57" s="8">
        <f>SUM(C58:C60)</f>
        <v>6174001.16</v>
      </c>
      <c r="D57" s="8">
        <f>SUM(D58:D60)</f>
        <v>4443687.66</v>
      </c>
      <c r="E57" s="8">
        <f>SUM(E58:E60)</f>
        <v>4151572.66</v>
      </c>
    </row>
    <row r="58" spans="1:5" ht="17.25">
      <c r="A58" s="16">
        <v>1001</v>
      </c>
      <c r="B58" s="17" t="s">
        <v>27</v>
      </c>
      <c r="C58" s="9">
        <v>1533498.25</v>
      </c>
      <c r="D58" s="7">
        <v>179184.75</v>
      </c>
      <c r="E58" s="7">
        <v>0</v>
      </c>
    </row>
    <row r="59" spans="1:5" ht="17.25">
      <c r="A59" s="16">
        <v>1003</v>
      </c>
      <c r="B59" s="17" t="s">
        <v>28</v>
      </c>
      <c r="C59" s="7">
        <f>291921.75+376000</f>
        <v>667921.75</v>
      </c>
      <c r="D59" s="7">
        <v>291921.75</v>
      </c>
      <c r="E59" s="7">
        <v>178991.5</v>
      </c>
    </row>
    <row r="60" spans="1:5" ht="17.25">
      <c r="A60" s="16">
        <v>1004</v>
      </c>
      <c r="B60" s="17" t="s">
        <v>29</v>
      </c>
      <c r="C60" s="7">
        <f>1825667.16+2146914</f>
        <v>3972581.16</v>
      </c>
      <c r="D60" s="7">
        <f>9339866.16-5367285</f>
        <v>3972581.16</v>
      </c>
      <c r="E60" s="7">
        <f>1866646.16+2105935</f>
        <v>3972581.16</v>
      </c>
    </row>
    <row r="61" spans="1:5" ht="17.25">
      <c r="A61" s="14">
        <v>1100</v>
      </c>
      <c r="B61" s="15" t="s">
        <v>30</v>
      </c>
      <c r="C61" s="8">
        <f>C62</f>
        <v>2363287.96</v>
      </c>
      <c r="D61" s="8">
        <f>D62</f>
        <v>2329003.77</v>
      </c>
      <c r="E61" s="8">
        <f>E62</f>
        <v>2329003.77</v>
      </c>
    </row>
    <row r="62" spans="1:5" ht="17.25">
      <c r="A62" s="16">
        <v>1102</v>
      </c>
      <c r="B62" s="17" t="s">
        <v>31</v>
      </c>
      <c r="C62" s="7">
        <f>387000+1976287.96</f>
        <v>2363287.96</v>
      </c>
      <c r="D62" s="7">
        <f>441000+1888003.77</f>
        <v>2329003.77</v>
      </c>
      <c r="E62" s="7">
        <f>441000+1888003.77</f>
        <v>2329003.77</v>
      </c>
    </row>
    <row r="63" spans="1:5" ht="29.25" customHeight="1">
      <c r="A63" s="18" t="s">
        <v>72</v>
      </c>
      <c r="B63" s="18"/>
      <c r="C63" s="8">
        <f>C61+C57+C55+C48+C44+C38+C36+C28</f>
        <v>373301531.70000005</v>
      </c>
      <c r="D63" s="8">
        <f>D61+D57+D55+D48+D44+D38+D36+D28</f>
        <v>299235091.72</v>
      </c>
      <c r="E63" s="8">
        <f>E61+E57+E55+E48+E44+E38+E36+E28</f>
        <v>276671268.81</v>
      </c>
    </row>
    <row r="64" spans="1:5" ht="18.75">
      <c r="A64" s="6"/>
      <c r="E64" s="3" t="s">
        <v>85</v>
      </c>
    </row>
  </sheetData>
  <sheetProtection/>
  <mergeCells count="25"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  <mergeCell ref="C1:E1"/>
    <mergeCell ref="C2:E2"/>
    <mergeCell ref="C3:E3"/>
    <mergeCell ref="C4:E4"/>
    <mergeCell ref="C5:E5"/>
    <mergeCell ref="C6:E6"/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2020-04-13T07:33:26Z</cp:lastPrinted>
  <dcterms:created xsi:type="dcterms:W3CDTF">2016-11-03T07:34:17Z</dcterms:created>
  <dcterms:modified xsi:type="dcterms:W3CDTF">2020-04-23T10:46:09Z</dcterms:modified>
  <cp:category/>
  <cp:version/>
  <cp:contentType/>
  <cp:contentStatus/>
</cp:coreProperties>
</file>