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2040" windowHeight="1185" tabRatio="699" activeTab="0"/>
  </bookViews>
  <sheets>
    <sheet name="1BS Основная" sheetId="1" r:id="rId1"/>
  </sheets>
  <definedNames>
    <definedName name="_xlnm.Print_Titles" localSheetId="0">'1BS Основная'!$A:$B,'1BS Основная'!$5:$9</definedName>
    <definedName name="_xlnm.Print_Area" localSheetId="0">'1BS Основная'!$A$1:$BV$46</definedName>
  </definedNames>
  <calcPr fullCalcOnLoad="1"/>
</workbook>
</file>

<file path=xl/sharedStrings.xml><?xml version="1.0" encoding="utf-8"?>
<sst xmlns="http://schemas.openxmlformats.org/spreadsheetml/2006/main" count="321" uniqueCount="173">
  <si>
    <t>Виды налогов</t>
  </si>
  <si>
    <t>Код строки</t>
  </si>
  <si>
    <t>I квартал</t>
  </si>
  <si>
    <t>II квартал</t>
  </si>
  <si>
    <t>III квартал</t>
  </si>
  <si>
    <t>IV квартал</t>
  </si>
  <si>
    <t>Налог на прибыль организаций</t>
  </si>
  <si>
    <t xml:space="preserve">Налог на доходы физических лиц </t>
  </si>
  <si>
    <t>182 1 01 02000 01 0000 110</t>
  </si>
  <si>
    <t>Налог на игорный бизнес, зачисляемый в бюджеты субъектов Российской Федерации</t>
  </si>
  <si>
    <t>182 1 06 05000 02 0000 110</t>
  </si>
  <si>
    <t>Акцизы на пиво, производимое на территории Российской Федерации</t>
  </si>
  <si>
    <t>182 1 03 02100 01 0000 110</t>
  </si>
  <si>
    <t>Налог на добычу полезных ископаемых</t>
  </si>
  <si>
    <t>182 1 07 01000 01 0000 110</t>
  </si>
  <si>
    <t>Сбор за пользование объектами животного мира</t>
  </si>
  <si>
    <t>182 1 07 04010 01 0000 110</t>
  </si>
  <si>
    <t>Государственная пошлина</t>
  </si>
  <si>
    <t>Транспортный налог</t>
  </si>
  <si>
    <t>Налог на имущество физических лиц</t>
  </si>
  <si>
    <t xml:space="preserve">Налог на имущество организаций </t>
  </si>
  <si>
    <t>Земельный налог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</si>
  <si>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</si>
  <si>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</si>
  <si>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</si>
  <si>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101</t>
  </si>
  <si>
    <t>102</t>
  </si>
  <si>
    <t>103</t>
  </si>
  <si>
    <t>105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</si>
  <si>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</si>
  <si>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</si>
  <si>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</si>
  <si>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</si>
  <si>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</si>
  <si>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</si>
  <si>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</si>
  <si>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</si>
  <si>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</si>
  <si>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</si>
  <si>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</si>
  <si>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</si>
  <si>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</si>
  <si>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А</t>
  </si>
  <si>
    <t>Б</t>
  </si>
  <si>
    <t>В</t>
  </si>
  <si>
    <t>Код формы - 1BS</t>
  </si>
  <si>
    <t>ВНИМАНИЕ!!!</t>
  </si>
  <si>
    <t xml:space="preserve">182 1 06 04011 02 0000 110 
182 1 06 04012 02 0000 110 </t>
  </si>
  <si>
    <t xml:space="preserve"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 </t>
  </si>
  <si>
    <t>182 1 07 02020 01 0000 110</t>
  </si>
  <si>
    <t xml:space="preserve"> Сбор за пользование объектами водных биологических ресурсов</t>
  </si>
  <si>
    <t>182 1 07 04020 01 0000 110 
182 1 07 04030 01 0000 110</t>
  </si>
  <si>
    <t>121</t>
  </si>
  <si>
    <t>122</t>
  </si>
  <si>
    <t>182 1 06 06000 00 0000 110</t>
  </si>
  <si>
    <t>182 1 05 01000 00 0000 110</t>
  </si>
  <si>
    <t>Справочно:</t>
  </si>
  <si>
    <t>123</t>
  </si>
  <si>
    <t>в том числе:</t>
  </si>
  <si>
    <t>Бюджет субъекта Российской Федерации</t>
  </si>
  <si>
    <t>х</t>
  </si>
  <si>
    <t>Код бюджетной классификации 
Российской Федерации</t>
  </si>
  <si>
    <t>Прогноз
УФНС</t>
  </si>
  <si>
    <t>Доходы от уплаты акцизов на нефтепродукты, подлежащие распределению в консолидированные бюджеты субъектов Российской Федерации</t>
  </si>
  <si>
    <t>в том числе</t>
  </si>
  <si>
    <t>январь</t>
  </si>
  <si>
    <t>февраль</t>
  </si>
  <si>
    <t>март</t>
  </si>
  <si>
    <t>май</t>
  </si>
  <si>
    <t>июнь</t>
  </si>
  <si>
    <t>апрель</t>
  </si>
  <si>
    <t>июль</t>
  </si>
  <si>
    <t>август</t>
  </si>
  <si>
    <t>сентябрь</t>
  </si>
  <si>
    <t>октябрь</t>
  </si>
  <si>
    <t>ноябрь</t>
  </si>
  <si>
    <t>декабрь</t>
  </si>
  <si>
    <t>100</t>
  </si>
  <si>
    <t>124</t>
  </si>
  <si>
    <t>125</t>
  </si>
  <si>
    <t xml:space="preserve">Раздел 2. Прогноз поступлений </t>
  </si>
  <si>
    <t>Количество муниципальных образований (единиц)</t>
  </si>
  <si>
    <t>182 1 05 02000 02 0000 110</t>
  </si>
  <si>
    <t>182 1 05 03000 01 0000 110</t>
  </si>
  <si>
    <t>104</t>
  </si>
  <si>
    <t>182 1 06 02010 02 0000 110
182 1 06 02020 02 0000 110</t>
  </si>
  <si>
    <t>1 =
2+6+10+14</t>
  </si>
  <si>
    <t>2 =
3+4+5</t>
  </si>
  <si>
    <t>3 =
20+37</t>
  </si>
  <si>
    <t>4 =
21+38</t>
  </si>
  <si>
    <t>5 =
22+39</t>
  </si>
  <si>
    <t>6 =
7+8+9</t>
  </si>
  <si>
    <t>7 =
24+41</t>
  </si>
  <si>
    <t>8 =
25+42</t>
  </si>
  <si>
    <t>9 =
26+43</t>
  </si>
  <si>
    <t>10 =
11+12+13</t>
  </si>
  <si>
    <t>11 =
28+45</t>
  </si>
  <si>
    <t>12 =
29+46</t>
  </si>
  <si>
    <t>13 =
30+47</t>
  </si>
  <si>
    <t>15 =
32+49</t>
  </si>
  <si>
    <t>16 =
33+50</t>
  </si>
  <si>
    <t>17 =
34+51</t>
  </si>
  <si>
    <t>27 =
28+29+30</t>
  </si>
  <si>
    <t>31 =
32+33+34</t>
  </si>
  <si>
    <t>36 =
37+38+39</t>
  </si>
  <si>
    <t>65 =
66+67+68</t>
  </si>
  <si>
    <t>18 =
19+23+27+31</t>
  </si>
  <si>
    <t>23 =
24+25+26</t>
  </si>
  <si>
    <t>35 =
36+40+44+48</t>
  </si>
  <si>
    <t>40 =
41+42+43</t>
  </si>
  <si>
    <t>44 =
45+46+47</t>
  </si>
  <si>
    <t>48 =
49+50+51</t>
  </si>
  <si>
    <t>52 =
53+57+61+65</t>
  </si>
  <si>
    <t>53 =
54+55+56</t>
  </si>
  <si>
    <t>57 =
58+59+60</t>
  </si>
  <si>
    <t>61 =
62+63+64</t>
  </si>
  <si>
    <t>19 =
20+21+22</t>
  </si>
  <si>
    <t>Раздел 1. Консолидированный бюджет субъекта Российской Федерации</t>
  </si>
  <si>
    <t>182 1 05 04000 00 0000 110</t>
  </si>
  <si>
    <t>126</t>
  </si>
  <si>
    <t>127</t>
  </si>
  <si>
    <t>109</t>
  </si>
  <si>
    <t>182 1 03 02120 01 0000 110</t>
  </si>
  <si>
    <t>Акцизы на сидр, пуаре, медовуху, производимые на территории Российской Федерации</t>
  </si>
  <si>
    <t>Налог, взимаемый в связи с применением патентной системы налогообложения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</si>
  <si>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 и спиртосодержащую продукцию, производимую на территории Российской Федерации</t>
  </si>
  <si>
    <t>Торговый сбор</t>
  </si>
  <si>
    <t>182 1 05 05010 02 0000 110</t>
  </si>
  <si>
    <t>14 =
15+16+17</t>
  </si>
  <si>
    <t>Отсутствие информации по какому-либо налогу с обязательной поквартальной (помесячной) разбивкой будет рассматриваться как непредусмотренное по данному налогу поступление в соответствующий бюджет территории (распределение по кварталам (месяцам) заполняется в соответствии с поквартальной (помесячной) разбивкой бюджета финансовым органом или УФНС России субъекта).</t>
  </si>
  <si>
    <t>Приложение № 1</t>
  </si>
  <si>
    <t>182 1 03 02330 01 0000 110</t>
  </si>
  <si>
    <t>128</t>
  </si>
  <si>
    <t>129</t>
  </si>
  <si>
    <t>130</t>
  </si>
  <si>
    <t>182 1 06 01000 00 0000 110</t>
  </si>
  <si>
    <t>тыс. рублей</t>
  </si>
  <si>
    <t>Бюджеты муниципальных образований - всего по субъекту</t>
  </si>
  <si>
    <t>182 1 03 02130 01 0000 110</t>
  </si>
  <si>
    <t>Акцизы на алкогольную продукцию с объемной долей этилового спирта до 9 процентов включительно</t>
  </si>
  <si>
    <t xml:space="preserve">Доходы от уплаты акцизов на алкогольную продукцию с объемной долей этилового спирта свыше 9 процентов </t>
  </si>
  <si>
    <t>131</t>
  </si>
  <si>
    <t>132</t>
  </si>
  <si>
    <t xml:space="preserve">Остальные налоги и сборы </t>
  </si>
  <si>
    <t>Акцизы на вина</t>
  </si>
  <si>
    <t>Приложение №1</t>
  </si>
  <si>
    <t>Первоначальная оценка поступлений в консолидированный бюджет</t>
  </si>
  <si>
    <t>Первоначальная оценка поступлений в бюджет субъекта</t>
  </si>
  <si>
    <t>Первоначальная оценка поступлений в бюджеты муниципальных образований</t>
  </si>
  <si>
    <t xml:space="preserve">
182 1 01 01000 00 0000 110</t>
  </si>
  <si>
    <t xml:space="preserve">Акцизы на виноматериалы, виноградное сусло, фруктовое сусло, производимые на территории Российской Федерации, кроме производимых из подакцизного винограда </t>
  </si>
  <si>
    <t xml:space="preserve">Акцизы на виноматериалы, виноградное сусло, производимые на территории Российской Федерации из подакцизного винограда </t>
  </si>
  <si>
    <t>106</t>
  </si>
  <si>
    <t xml:space="preserve">Акцизы на вина, игристые вина (шампанские), производимые на территории Российской Федерации из подакцизного винограда </t>
  </si>
  <si>
    <t>182 1 03 02021 01 0000 110</t>
  </si>
  <si>
    <t>182 1 03 02022 01 0000 110</t>
  </si>
  <si>
    <t>182 1 03 02091 01 0000 110</t>
  </si>
  <si>
    <t>182 1 08 00000 01 0000 110</t>
  </si>
  <si>
    <t xml:space="preserve">Доходы от акцизов на спирт этиловый из пищевого или непищевого сырья, спиртосодержащую продукцию
</t>
  </si>
  <si>
    <t>133</t>
  </si>
  <si>
    <t xml:space="preserve">182 1 03 02090 01 0000 110
182 1 03 02340 01 0000 110
182 1 03 02350 01 0000 110 </t>
  </si>
  <si>
    <t>182 1 03 02011 01 0000 110
182 1 03 02012 01 0000 110
182 1 03 02020 01 0000 110
182 1 03 02013 01 0000 110</t>
  </si>
  <si>
    <t>182 1 09 00000 00 0000 000
182 1 12 02030 00 0000 120
182 1 13 00000 00 0000 130
182 1 16 00000 00 0000 000
182 1 05 06000 01 0000 110</t>
  </si>
  <si>
    <t xml:space="preserve">Доходы от акцизов на средние дистилляты
</t>
  </si>
  <si>
    <t>134</t>
  </si>
  <si>
    <r>
      <t xml:space="preserve">По администрируемым ФНС России доходам, всего
</t>
    </r>
    <r>
      <rPr>
        <sz val="11"/>
        <rFont val="Times New Roman"/>
        <family val="1"/>
      </rPr>
      <t xml:space="preserve">(без учета строк </t>
    </r>
    <r>
      <rPr>
        <sz val="11"/>
        <color indexed="10"/>
        <rFont val="Times New Roman"/>
        <family val="1"/>
      </rPr>
      <t>130-133</t>
    </r>
    <r>
      <rPr>
        <sz val="11"/>
        <rFont val="Times New Roman"/>
        <family val="1"/>
      </rPr>
      <t>)</t>
    </r>
  </si>
  <si>
    <r>
      <t xml:space="preserve">По администрируемым ФНС России доходам, всего </t>
    </r>
    <r>
      <rPr>
        <sz val="11"/>
        <rFont val="Times New Roman"/>
        <family val="1"/>
      </rPr>
      <t xml:space="preserve">
(с учетом строк </t>
    </r>
    <r>
      <rPr>
        <sz val="11"/>
        <color indexed="10"/>
        <rFont val="Times New Roman"/>
        <family val="1"/>
      </rPr>
      <t>130-133</t>
    </r>
    <r>
      <rPr>
        <sz val="11"/>
        <rFont val="Times New Roman"/>
        <family val="1"/>
      </rPr>
      <t>)</t>
    </r>
  </si>
  <si>
    <r>
      <t xml:space="preserve"> Акцизы по подакцизным товарам  (продукции), производимым на территории Российской Федерации, всего (</t>
    </r>
    <r>
      <rPr>
        <sz val="12"/>
        <color indexed="10"/>
        <rFont val="Times New Roman"/>
        <family val="1"/>
      </rPr>
      <t>за исключением отдельных видов акцизов</t>
    </r>
    <r>
      <rPr>
        <sz val="12"/>
        <rFont val="Times New Roman"/>
        <family val="1"/>
      </rPr>
      <t xml:space="preserve">) строка 104 ф.1-БС= строка 1220 отч. 1-НМ - сумма строк отч.1-НМ (1280+1290+1320+1330+1362+1364)-50% суммы строк отч.1-НМ (1230+1250) </t>
    </r>
    <r>
      <rPr>
        <sz val="12"/>
        <color indexed="10"/>
        <rFont val="Times New Roman"/>
        <family val="1"/>
      </rPr>
      <t>- строка 1422 отч. 1-НМ</t>
    </r>
  </si>
  <si>
    <r>
      <t>Акцизы на средние дистилляты, производимые на территории Российской Федерации</t>
    </r>
    <r>
      <rPr>
        <strike/>
        <sz val="10"/>
        <color indexed="10"/>
        <rFont val="Times New Roman"/>
        <family val="1"/>
      </rPr>
      <t xml:space="preserve"> </t>
    </r>
  </si>
  <si>
    <t>Помесячное распределение поступлений в консолидированный бюджет субъекта Российской Федерации 
по основным видам администрируемых ФНС России доходов, предусмотренных утвержденным 
Законом о бюджете субъекта Российской Федерации и законами о бюджетах муниципальных образований на 2022 год</t>
  </si>
  <si>
    <t>2022 год</t>
  </si>
  <si>
    <t>на 2022 год</t>
  </si>
  <si>
    <t>Решение Совета Южского городского поселения от 23.12.2021 № 90 "О бюджете Южского городского поселения на 2022 год и на плановый период 2023 и 2024 годов" (в ред. решения от 20.10.2022 № 66)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</si>
</sst>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</numFmts>
  <fonts count="59">
    <font>
      <sz val="10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Arial Cyr"/>
      <family val="0"/>
    </font>
    <font>
      <i/>
      <sz val="12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trike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Times New Roman"/>
      <family val="1"/>
    </font>
    <font>
      <sz val="12"/>
      <color rgb="FFFF0000"/>
      <name val="Times New Roman"/>
      <family val="1"/>
    </font>
    <font>
      <strike/>
      <sz val="12"/>
      <color rgb="FFFF0000"/>
      <name val="Times New Roman"/>
      <family val="1"/>
    </font>
    <font>
      <strike/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 wrapText="1" inden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3" fontId="1" fillId="33" borderId="11" xfId="0" applyNumberFormat="1" applyFont="1" applyFill="1" applyBorder="1" applyAlignment="1" applyProtection="1">
      <alignment horizontal="right" vertical="center" wrapText="1" indent="1"/>
      <protection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>
      <alignment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 indent="1"/>
      <protection/>
    </xf>
    <xf numFmtId="49" fontId="1" fillId="33" borderId="28" xfId="0" applyNumberFormat="1" applyFont="1" applyFill="1" applyBorder="1" applyAlignment="1" applyProtection="1">
      <alignment/>
      <protection/>
    </xf>
    <xf numFmtId="3" fontId="1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29" xfId="0" applyNumberFormat="1" applyFont="1" applyFill="1" applyBorder="1" applyAlignment="1" applyProtection="1">
      <alignment horizontal="right" vertical="center" wrapText="1" indent="1"/>
      <protection/>
    </xf>
    <xf numFmtId="3" fontId="1" fillId="33" borderId="3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1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31" borderId="19" xfId="0" applyFont="1" applyFill="1" applyBorder="1" applyAlignment="1" applyProtection="1">
      <alignment horizontal="left" vertical="center" wrapText="1" indent="1"/>
      <protection/>
    </xf>
    <xf numFmtId="49" fontId="1" fillId="31" borderId="19" xfId="0" applyNumberFormat="1" applyFont="1" applyFill="1" applyBorder="1" applyAlignment="1" applyProtection="1">
      <alignment horizontal="center" vertical="center" wrapText="1"/>
      <protection/>
    </xf>
    <xf numFmtId="49" fontId="1" fillId="31" borderId="26" xfId="0" applyNumberFormat="1" applyFont="1" applyFill="1" applyBorder="1" applyAlignment="1" applyProtection="1">
      <alignment horizontal="center" vertical="center" wrapText="1"/>
      <protection/>
    </xf>
    <xf numFmtId="3" fontId="1" fillId="31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31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1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1" borderId="11" xfId="0" applyNumberFormat="1" applyFont="1" applyFill="1" applyBorder="1" applyAlignment="1" applyProtection="1">
      <alignment horizontal="right" vertical="center" wrapText="1"/>
      <protection locked="0"/>
    </xf>
    <xf numFmtId="0" fontId="54" fillId="31" borderId="0" xfId="0" applyFont="1" applyFill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left" vertical="center" wrapText="1" indent="1"/>
      <protection/>
    </xf>
    <xf numFmtId="3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/>
      <protection/>
    </xf>
    <xf numFmtId="3" fontId="1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42" applyNumberFormat="1" applyFont="1" applyFill="1" applyBorder="1" applyAlignment="1" applyProtection="1">
      <alignment horizontal="right" vertical="center" wrapText="1"/>
      <protection locked="0"/>
    </xf>
    <xf numFmtId="3" fontId="1" fillId="33" borderId="3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26" xfId="0" applyNumberFormat="1" applyFont="1" applyFill="1" applyBorder="1" applyAlignment="1" applyProtection="1">
      <alignment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3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wrapText="1"/>
      <protection/>
    </xf>
    <xf numFmtId="49" fontId="8" fillId="19" borderId="35" xfId="0" applyNumberFormat="1" applyFont="1" applyFill="1" applyBorder="1" applyAlignment="1" applyProtection="1">
      <alignment horizontal="center" vertical="center" wrapText="1"/>
      <protection/>
    </xf>
    <xf numFmtId="49" fontId="1" fillId="33" borderId="36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49" fontId="1" fillId="33" borderId="28" xfId="0" applyNumberFormat="1" applyFont="1" applyFill="1" applyBorder="1" applyAlignment="1" applyProtection="1">
      <alignment horizontal="center" vertical="center" wrapText="1"/>
      <protection/>
    </xf>
    <xf numFmtId="49" fontId="1" fillId="33" borderId="27" xfId="0" applyNumberFormat="1" applyFont="1" applyFill="1" applyBorder="1" applyAlignment="1" applyProtection="1">
      <alignment/>
      <protection/>
    </xf>
    <xf numFmtId="49" fontId="8" fillId="19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33" xfId="0" applyNumberFormat="1" applyFont="1" applyFill="1" applyBorder="1" applyAlignment="1" applyProtection="1">
      <alignment wrapText="1"/>
      <protection/>
    </xf>
    <xf numFmtId="3" fontId="1" fillId="33" borderId="37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top" wrapText="1" indent="1"/>
      <protection/>
    </xf>
    <xf numFmtId="49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19" borderId="40" xfId="0" applyNumberFormat="1" applyFont="1" applyFill="1" applyBorder="1" applyAlignment="1" applyProtection="1">
      <alignment horizontal="center" vertical="center" wrapText="1"/>
      <protection/>
    </xf>
    <xf numFmtId="3" fontId="1" fillId="33" borderId="41" xfId="0" applyNumberFormat="1" applyFont="1" applyFill="1" applyBorder="1" applyAlignment="1" applyProtection="1">
      <alignment horizontal="right" vertical="center" wrapText="1" indent="1"/>
      <protection/>
    </xf>
    <xf numFmtId="3" fontId="1" fillId="33" borderId="42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39" xfId="0" applyFont="1" applyFill="1" applyBorder="1" applyAlignment="1" applyProtection="1">
      <alignment horizontal="left" vertical="top" wrapText="1" indent="1"/>
      <protection/>
    </xf>
    <xf numFmtId="49" fontId="55" fillId="0" borderId="39" xfId="0" applyNumberFormat="1" applyFont="1" applyFill="1" applyBorder="1" applyAlignment="1" applyProtection="1">
      <alignment horizontal="center" vertical="center" wrapText="1"/>
      <protection/>
    </xf>
    <xf numFmtId="49" fontId="55" fillId="33" borderId="43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left" vertical="center" wrapText="1" inden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49" fontId="56" fillId="0" borderId="26" xfId="0" applyNumberFormat="1" applyFont="1" applyFill="1" applyBorder="1" applyAlignment="1" applyProtection="1">
      <alignment horizontal="center" vertical="center" wrapText="1"/>
      <protection/>
    </xf>
    <xf numFmtId="3" fontId="5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Alignment="1">
      <alignment/>
    </xf>
    <xf numFmtId="3" fontId="5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 applyProtection="1">
      <alignment horizontal="center" vertical="center" wrapText="1"/>
      <protection/>
    </xf>
    <xf numFmtId="4" fontId="1" fillId="33" borderId="28" xfId="0" applyNumberFormat="1" applyFont="1" applyFill="1" applyBorder="1" applyAlignment="1" applyProtection="1">
      <alignment/>
      <protection/>
    </xf>
    <xf numFmtId="4" fontId="8" fillId="19" borderId="35" xfId="0" applyNumberFormat="1" applyFont="1" applyFill="1" applyBorder="1" applyAlignment="1" applyProtection="1">
      <alignment horizontal="center" vertical="center" wrapText="1"/>
      <protection/>
    </xf>
    <xf numFmtId="4" fontId="1" fillId="33" borderId="36" xfId="0" applyNumberFormat="1" applyFont="1" applyFill="1" applyBorder="1" applyAlignment="1" applyProtection="1">
      <alignment horizontal="center" wrapText="1"/>
      <protection/>
    </xf>
    <xf numFmtId="3" fontId="12" fillId="0" borderId="26" xfId="0" applyNumberFormat="1" applyFont="1" applyFill="1" applyBorder="1" applyAlignment="1" applyProtection="1">
      <alignment horizontal="center" vertical="center" wrapText="1"/>
      <protection/>
    </xf>
    <xf numFmtId="3" fontId="56" fillId="0" borderId="26" xfId="0" applyNumberFormat="1" applyFont="1" applyFill="1" applyBorder="1" applyAlignment="1" applyProtection="1">
      <alignment horizontal="center" vertical="center" wrapText="1"/>
      <protection/>
    </xf>
    <xf numFmtId="3" fontId="1" fillId="31" borderId="26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Fill="1" applyBorder="1" applyAlignment="1" applyProtection="1">
      <alignment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4" borderId="44" xfId="0" applyFont="1" applyFill="1" applyBorder="1" applyAlignment="1" applyProtection="1">
      <alignment horizontal="center" vertical="center" wrapText="1"/>
      <protection/>
    </xf>
    <xf numFmtId="0" fontId="4" fillId="4" borderId="45" xfId="0" applyFont="1" applyFill="1" applyBorder="1" applyAlignment="1" applyProtection="1">
      <alignment horizontal="center" vertical="center" wrapText="1"/>
      <protection/>
    </xf>
    <xf numFmtId="0" fontId="4" fillId="4" borderId="4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" fillId="4" borderId="47" xfId="0" applyFont="1" applyFill="1" applyBorder="1" applyAlignment="1" applyProtection="1">
      <alignment horizontal="center" vertical="center" wrapText="1"/>
      <protection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4" borderId="30" xfId="0" applyFont="1" applyFill="1" applyBorder="1" applyAlignment="1" applyProtection="1">
      <alignment horizontal="center" vertical="center" wrapText="1"/>
      <protection/>
    </xf>
    <xf numFmtId="0" fontId="4" fillId="4" borderId="59" xfId="0" applyFont="1" applyFill="1" applyBorder="1" applyAlignment="1" applyProtection="1">
      <alignment horizontal="center" vertical="center" wrapText="1"/>
      <protection/>
    </xf>
    <xf numFmtId="0" fontId="4" fillId="4" borderId="2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4" borderId="27" xfId="0" applyFont="1" applyFill="1" applyBorder="1" applyAlignment="1" applyProtection="1">
      <alignment horizontal="center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tabSelected="1" view="pageBreakPreview" zoomScale="80" zoomScaleSheetLayoutView="80" zoomScalePageLayoutView="0" workbookViewId="0" topLeftCell="A1">
      <pane xSplit="3" ySplit="9" topLeftCell="AN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N3" sqref="AN3:BE3"/>
    </sheetView>
  </sheetViews>
  <sheetFormatPr defaultColWidth="9.00390625" defaultRowHeight="12.75"/>
  <cols>
    <col min="1" max="1" width="75.125" style="73" customWidth="1"/>
    <col min="2" max="2" width="7.75390625" style="73" customWidth="1"/>
    <col min="3" max="3" width="28.00390625" style="73" customWidth="1"/>
    <col min="4" max="4" width="21.375" style="73" customWidth="1"/>
    <col min="5" max="5" width="11.625" style="73" customWidth="1"/>
    <col min="6" max="21" width="13.00390625" style="73" customWidth="1"/>
    <col min="22" max="22" width="20.125" style="73" customWidth="1"/>
    <col min="23" max="23" width="13.625" style="73" customWidth="1"/>
    <col min="24" max="39" width="12.75390625" style="73" customWidth="1"/>
    <col min="40" max="40" width="22.375" style="73" customWidth="1"/>
    <col min="41" max="41" width="12.875" style="73" customWidth="1"/>
    <col min="42" max="42" width="9.375" style="73" customWidth="1"/>
    <col min="43" max="57" width="11.25390625" style="73" customWidth="1"/>
    <col min="58" max="58" width="12.625" style="73" customWidth="1"/>
    <col min="59" max="59" width="9.375" style="73" customWidth="1"/>
    <col min="60" max="74" width="11.25390625" style="73" customWidth="1"/>
    <col min="75" max="16384" width="9.125" style="73" customWidth="1"/>
  </cols>
  <sheetData>
    <row r="1" spans="14:74" ht="14.25">
      <c r="N1" s="22"/>
      <c r="O1" s="22"/>
      <c r="P1" s="22"/>
      <c r="Q1" s="22"/>
      <c r="R1" s="22"/>
      <c r="S1" s="7"/>
      <c r="T1" s="124" t="s">
        <v>130</v>
      </c>
      <c r="U1" s="12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X1" s="125"/>
      <c r="AY1" s="125"/>
      <c r="AZ1" s="125"/>
      <c r="BA1" s="125"/>
      <c r="BB1" s="125"/>
      <c r="BC1" s="125"/>
      <c r="BD1" s="125"/>
      <c r="BE1" s="125"/>
      <c r="BO1" s="125" t="s">
        <v>145</v>
      </c>
      <c r="BP1" s="125"/>
      <c r="BQ1" s="125"/>
      <c r="BR1" s="125"/>
      <c r="BS1" s="125"/>
      <c r="BT1" s="125"/>
      <c r="BU1" s="125"/>
      <c r="BV1" s="125"/>
    </row>
    <row r="2" spans="1:74" ht="15.75" customHeight="1">
      <c r="A2" s="57" t="s">
        <v>45</v>
      </c>
      <c r="B2" s="74"/>
      <c r="C2" s="1"/>
      <c r="D2" s="1"/>
      <c r="E2" s="126" t="s">
        <v>169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37.5" customHeight="1">
      <c r="A3" s="6"/>
      <c r="B3" s="6"/>
      <c r="C3" s="6"/>
      <c r="D3" s="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68" t="s">
        <v>172</v>
      </c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24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1"/>
      <c r="P4" s="11"/>
      <c r="Q4" s="11"/>
      <c r="R4" s="11"/>
      <c r="S4" s="11"/>
      <c r="T4" s="11"/>
      <c r="U4" s="12" t="s">
        <v>136</v>
      </c>
      <c r="V4" s="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"/>
      <c r="AO4" s="11"/>
      <c r="AP4" s="1"/>
      <c r="AQ4" s="1"/>
      <c r="AR4" s="1"/>
      <c r="AS4" s="1"/>
      <c r="AT4" s="1"/>
      <c r="AU4" s="1"/>
      <c r="AV4" s="1"/>
      <c r="AW4" s="1"/>
      <c r="AX4" s="11"/>
      <c r="AY4" s="11"/>
      <c r="AZ4" s="11"/>
      <c r="BA4" s="11"/>
      <c r="BB4" s="11"/>
      <c r="BC4" s="11"/>
      <c r="BD4" s="11"/>
      <c r="BE4" s="11"/>
      <c r="BF4" s="12"/>
      <c r="BG4" s="1"/>
      <c r="BH4" s="1"/>
      <c r="BI4" s="1"/>
      <c r="BJ4" s="1"/>
      <c r="BK4" s="1"/>
      <c r="BL4" s="1"/>
      <c r="BM4" s="1"/>
      <c r="BN4" s="1"/>
      <c r="BO4" s="11"/>
      <c r="BP4" s="11"/>
      <c r="BQ4" s="11"/>
      <c r="BR4" s="11"/>
      <c r="BS4" s="11"/>
      <c r="BT4" s="11"/>
      <c r="BU4" s="11"/>
      <c r="BV4" s="11"/>
    </row>
    <row r="5" spans="1:74" ht="21.75" customHeight="1" thickBot="1">
      <c r="A5" s="118" t="s">
        <v>0</v>
      </c>
      <c r="B5" s="118" t="s">
        <v>1</v>
      </c>
      <c r="C5" s="118" t="s">
        <v>61</v>
      </c>
      <c r="D5" s="118" t="s">
        <v>146</v>
      </c>
      <c r="E5" s="138" t="s">
        <v>117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18" t="s">
        <v>147</v>
      </c>
      <c r="W5" s="127" t="s">
        <v>58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121" t="s">
        <v>148</v>
      </c>
      <c r="AO5" s="141" t="s">
        <v>58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3"/>
      <c r="BF5" s="127" t="s">
        <v>80</v>
      </c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9"/>
    </row>
    <row r="6" spans="1:74" ht="13.5" thickBot="1">
      <c r="A6" s="119"/>
      <c r="B6" s="119"/>
      <c r="C6" s="136"/>
      <c r="D6" s="119"/>
      <c r="E6" s="118" t="s">
        <v>170</v>
      </c>
      <c r="F6" s="133" t="s">
        <v>2</v>
      </c>
      <c r="G6" s="130" t="s">
        <v>64</v>
      </c>
      <c r="H6" s="131"/>
      <c r="I6" s="132"/>
      <c r="J6" s="144" t="s">
        <v>3</v>
      </c>
      <c r="K6" s="130" t="s">
        <v>64</v>
      </c>
      <c r="L6" s="131"/>
      <c r="M6" s="132"/>
      <c r="N6" s="133" t="s">
        <v>4</v>
      </c>
      <c r="O6" s="130" t="s">
        <v>64</v>
      </c>
      <c r="P6" s="131"/>
      <c r="Q6" s="132"/>
      <c r="R6" s="133" t="s">
        <v>5</v>
      </c>
      <c r="S6" s="130" t="s">
        <v>64</v>
      </c>
      <c r="T6" s="131"/>
      <c r="U6" s="132"/>
      <c r="V6" s="119"/>
      <c r="W6" s="127" t="s">
        <v>59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9"/>
      <c r="AN6" s="122"/>
      <c r="AO6" s="141" t="s">
        <v>137</v>
      </c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F6" s="118" t="s">
        <v>62</v>
      </c>
      <c r="BG6" s="138" t="s">
        <v>64</v>
      </c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40"/>
    </row>
    <row r="7" spans="1:74" ht="13.5" thickBot="1">
      <c r="A7" s="119"/>
      <c r="B7" s="119"/>
      <c r="C7" s="136"/>
      <c r="D7" s="119"/>
      <c r="E7" s="119"/>
      <c r="F7" s="134"/>
      <c r="G7" s="147" t="s">
        <v>65</v>
      </c>
      <c r="H7" s="147" t="s">
        <v>66</v>
      </c>
      <c r="I7" s="149" t="s">
        <v>67</v>
      </c>
      <c r="J7" s="145"/>
      <c r="K7" s="147" t="s">
        <v>70</v>
      </c>
      <c r="L7" s="147" t="s">
        <v>68</v>
      </c>
      <c r="M7" s="149" t="s">
        <v>69</v>
      </c>
      <c r="N7" s="134"/>
      <c r="O7" s="147" t="s">
        <v>71</v>
      </c>
      <c r="P7" s="147" t="s">
        <v>72</v>
      </c>
      <c r="Q7" s="149" t="s">
        <v>73</v>
      </c>
      <c r="R7" s="134"/>
      <c r="S7" s="147" t="s">
        <v>74</v>
      </c>
      <c r="T7" s="147" t="s">
        <v>75</v>
      </c>
      <c r="U7" s="149" t="s">
        <v>76</v>
      </c>
      <c r="V7" s="119"/>
      <c r="W7" s="151" t="s">
        <v>170</v>
      </c>
      <c r="X7" s="144" t="s">
        <v>2</v>
      </c>
      <c r="Y7" s="153" t="s">
        <v>64</v>
      </c>
      <c r="Z7" s="153"/>
      <c r="AA7" s="154"/>
      <c r="AB7" s="155" t="s">
        <v>3</v>
      </c>
      <c r="AC7" s="153" t="s">
        <v>64</v>
      </c>
      <c r="AD7" s="153"/>
      <c r="AE7" s="154"/>
      <c r="AF7" s="155" t="s">
        <v>4</v>
      </c>
      <c r="AG7" s="153" t="s">
        <v>64</v>
      </c>
      <c r="AH7" s="153"/>
      <c r="AI7" s="154"/>
      <c r="AJ7" s="161" t="s">
        <v>5</v>
      </c>
      <c r="AK7" s="153" t="s">
        <v>64</v>
      </c>
      <c r="AL7" s="153"/>
      <c r="AM7" s="154"/>
      <c r="AN7" s="122"/>
      <c r="AO7" s="163" t="s">
        <v>170</v>
      </c>
      <c r="AP7" s="165" t="s">
        <v>2</v>
      </c>
      <c r="AQ7" s="167" t="s">
        <v>64</v>
      </c>
      <c r="AR7" s="157"/>
      <c r="AS7" s="158"/>
      <c r="AT7" s="159" t="s">
        <v>3</v>
      </c>
      <c r="AU7" s="157" t="s">
        <v>64</v>
      </c>
      <c r="AV7" s="157"/>
      <c r="AW7" s="158"/>
      <c r="AX7" s="159" t="s">
        <v>4</v>
      </c>
      <c r="AY7" s="157" t="s">
        <v>64</v>
      </c>
      <c r="AZ7" s="157"/>
      <c r="BA7" s="158"/>
      <c r="BB7" s="159" t="s">
        <v>5</v>
      </c>
      <c r="BC7" s="157" t="s">
        <v>64</v>
      </c>
      <c r="BD7" s="157"/>
      <c r="BE7" s="158"/>
      <c r="BF7" s="120"/>
      <c r="BG7" s="118" t="s">
        <v>2</v>
      </c>
      <c r="BH7" s="127" t="s">
        <v>64</v>
      </c>
      <c r="BI7" s="128"/>
      <c r="BJ7" s="129"/>
      <c r="BK7" s="118" t="s">
        <v>3</v>
      </c>
      <c r="BL7" s="127" t="s">
        <v>64</v>
      </c>
      <c r="BM7" s="128"/>
      <c r="BN7" s="129"/>
      <c r="BO7" s="118" t="s">
        <v>4</v>
      </c>
      <c r="BP7" s="127" t="s">
        <v>64</v>
      </c>
      <c r="BQ7" s="128"/>
      <c r="BR7" s="129"/>
      <c r="BS7" s="118" t="s">
        <v>5</v>
      </c>
      <c r="BT7" s="127" t="s">
        <v>64</v>
      </c>
      <c r="BU7" s="128"/>
      <c r="BV7" s="129"/>
    </row>
    <row r="8" spans="1:74" ht="24.75" customHeight="1" thickBot="1">
      <c r="A8" s="120"/>
      <c r="B8" s="120"/>
      <c r="C8" s="137"/>
      <c r="D8" s="120"/>
      <c r="E8" s="120"/>
      <c r="F8" s="135"/>
      <c r="G8" s="148"/>
      <c r="H8" s="148"/>
      <c r="I8" s="150"/>
      <c r="J8" s="146"/>
      <c r="K8" s="148"/>
      <c r="L8" s="148"/>
      <c r="M8" s="150"/>
      <c r="N8" s="135"/>
      <c r="O8" s="148"/>
      <c r="P8" s="148"/>
      <c r="Q8" s="150"/>
      <c r="R8" s="135"/>
      <c r="S8" s="148"/>
      <c r="T8" s="148"/>
      <c r="U8" s="150"/>
      <c r="V8" s="120"/>
      <c r="W8" s="152"/>
      <c r="X8" s="146"/>
      <c r="Y8" s="23" t="s">
        <v>65</v>
      </c>
      <c r="Z8" s="23" t="s">
        <v>66</v>
      </c>
      <c r="AA8" s="24" t="s">
        <v>67</v>
      </c>
      <c r="AB8" s="156"/>
      <c r="AC8" s="23" t="s">
        <v>70</v>
      </c>
      <c r="AD8" s="23" t="s">
        <v>68</v>
      </c>
      <c r="AE8" s="24" t="s">
        <v>69</v>
      </c>
      <c r="AF8" s="156"/>
      <c r="AG8" s="23" t="s">
        <v>71</v>
      </c>
      <c r="AH8" s="23" t="s">
        <v>72</v>
      </c>
      <c r="AI8" s="24" t="s">
        <v>73</v>
      </c>
      <c r="AJ8" s="162"/>
      <c r="AK8" s="23" t="s">
        <v>74</v>
      </c>
      <c r="AL8" s="23" t="s">
        <v>75</v>
      </c>
      <c r="AM8" s="24" t="s">
        <v>76</v>
      </c>
      <c r="AN8" s="123"/>
      <c r="AO8" s="164"/>
      <c r="AP8" s="166"/>
      <c r="AQ8" s="108" t="s">
        <v>65</v>
      </c>
      <c r="AR8" s="109" t="s">
        <v>66</v>
      </c>
      <c r="AS8" s="110" t="s">
        <v>67</v>
      </c>
      <c r="AT8" s="160"/>
      <c r="AU8" s="109" t="s">
        <v>70</v>
      </c>
      <c r="AV8" s="109" t="s">
        <v>68</v>
      </c>
      <c r="AW8" s="110" t="s">
        <v>69</v>
      </c>
      <c r="AX8" s="160"/>
      <c r="AY8" s="109" t="s">
        <v>71</v>
      </c>
      <c r="AZ8" s="109" t="s">
        <v>72</v>
      </c>
      <c r="BA8" s="110" t="s">
        <v>73</v>
      </c>
      <c r="BB8" s="160"/>
      <c r="BC8" s="109" t="s">
        <v>74</v>
      </c>
      <c r="BD8" s="109" t="s">
        <v>75</v>
      </c>
      <c r="BE8" s="110" t="s">
        <v>76</v>
      </c>
      <c r="BF8" s="47" t="s">
        <v>171</v>
      </c>
      <c r="BG8" s="120"/>
      <c r="BH8" s="25" t="s">
        <v>65</v>
      </c>
      <c r="BI8" s="28" t="s">
        <v>66</v>
      </c>
      <c r="BJ8" s="29" t="s">
        <v>67</v>
      </c>
      <c r="BK8" s="120"/>
      <c r="BL8" s="26" t="s">
        <v>70</v>
      </c>
      <c r="BM8" s="28" t="s">
        <v>68</v>
      </c>
      <c r="BN8" s="29" t="s">
        <v>69</v>
      </c>
      <c r="BO8" s="120"/>
      <c r="BP8" s="26" t="s">
        <v>71</v>
      </c>
      <c r="BQ8" s="28" t="s">
        <v>72</v>
      </c>
      <c r="BR8" s="29" t="s">
        <v>73</v>
      </c>
      <c r="BS8" s="120"/>
      <c r="BT8" s="26" t="s">
        <v>74</v>
      </c>
      <c r="BU8" s="28" t="s">
        <v>75</v>
      </c>
      <c r="BV8" s="29" t="s">
        <v>76</v>
      </c>
    </row>
    <row r="9" spans="1:74" ht="27.75" thickBot="1">
      <c r="A9" s="15" t="s">
        <v>42</v>
      </c>
      <c r="B9" s="19" t="s">
        <v>43</v>
      </c>
      <c r="C9" s="15" t="s">
        <v>44</v>
      </c>
      <c r="D9" s="15">
        <v>1000</v>
      </c>
      <c r="E9" s="19" t="s">
        <v>86</v>
      </c>
      <c r="F9" s="20" t="s">
        <v>87</v>
      </c>
      <c r="G9" s="17" t="s">
        <v>88</v>
      </c>
      <c r="H9" s="17" t="s">
        <v>89</v>
      </c>
      <c r="I9" s="18" t="s">
        <v>90</v>
      </c>
      <c r="J9" s="16" t="s">
        <v>91</v>
      </c>
      <c r="K9" s="17" t="s">
        <v>92</v>
      </c>
      <c r="L9" s="17" t="s">
        <v>93</v>
      </c>
      <c r="M9" s="18" t="s">
        <v>94</v>
      </c>
      <c r="N9" s="20" t="s">
        <v>95</v>
      </c>
      <c r="O9" s="17" t="s">
        <v>96</v>
      </c>
      <c r="P9" s="17" t="s">
        <v>97</v>
      </c>
      <c r="Q9" s="18" t="s">
        <v>98</v>
      </c>
      <c r="R9" s="16" t="s">
        <v>128</v>
      </c>
      <c r="S9" s="17" t="s">
        <v>99</v>
      </c>
      <c r="T9" s="17" t="s">
        <v>100</v>
      </c>
      <c r="U9" s="18" t="s">
        <v>101</v>
      </c>
      <c r="V9" s="15">
        <v>1001</v>
      </c>
      <c r="W9" s="19" t="s">
        <v>106</v>
      </c>
      <c r="X9" s="16" t="s">
        <v>116</v>
      </c>
      <c r="Y9" s="17">
        <v>20</v>
      </c>
      <c r="Z9" s="17">
        <v>21</v>
      </c>
      <c r="AA9" s="18">
        <v>22</v>
      </c>
      <c r="AB9" s="16" t="s">
        <v>107</v>
      </c>
      <c r="AC9" s="17">
        <v>24</v>
      </c>
      <c r="AD9" s="17">
        <v>25</v>
      </c>
      <c r="AE9" s="18">
        <v>26</v>
      </c>
      <c r="AF9" s="16" t="s">
        <v>102</v>
      </c>
      <c r="AG9" s="17">
        <v>28</v>
      </c>
      <c r="AH9" s="17">
        <v>29</v>
      </c>
      <c r="AI9" s="18">
        <v>30</v>
      </c>
      <c r="AJ9" s="20" t="s">
        <v>103</v>
      </c>
      <c r="AK9" s="17">
        <v>32</v>
      </c>
      <c r="AL9" s="17">
        <v>33</v>
      </c>
      <c r="AM9" s="18">
        <v>34</v>
      </c>
      <c r="AN9" s="15">
        <v>1002</v>
      </c>
      <c r="AO9" s="19" t="s">
        <v>108</v>
      </c>
      <c r="AP9" s="15" t="s">
        <v>104</v>
      </c>
      <c r="AQ9" s="16">
        <v>37</v>
      </c>
      <c r="AR9" s="17">
        <v>38</v>
      </c>
      <c r="AS9" s="18">
        <v>39</v>
      </c>
      <c r="AT9" s="16" t="s">
        <v>109</v>
      </c>
      <c r="AU9" s="17">
        <v>41</v>
      </c>
      <c r="AV9" s="17">
        <v>42</v>
      </c>
      <c r="AW9" s="18">
        <v>43</v>
      </c>
      <c r="AX9" s="16" t="s">
        <v>110</v>
      </c>
      <c r="AY9" s="17">
        <v>45</v>
      </c>
      <c r="AZ9" s="17">
        <v>46</v>
      </c>
      <c r="BA9" s="18">
        <v>47</v>
      </c>
      <c r="BB9" s="16" t="s">
        <v>111</v>
      </c>
      <c r="BC9" s="17">
        <v>49</v>
      </c>
      <c r="BD9" s="17">
        <v>50</v>
      </c>
      <c r="BE9" s="18">
        <v>51</v>
      </c>
      <c r="BF9" s="48" t="s">
        <v>112</v>
      </c>
      <c r="BG9" s="15" t="s">
        <v>113</v>
      </c>
      <c r="BH9" s="16">
        <v>54</v>
      </c>
      <c r="BI9" s="17">
        <v>55</v>
      </c>
      <c r="BJ9" s="18">
        <v>56</v>
      </c>
      <c r="BK9" s="16" t="s">
        <v>114</v>
      </c>
      <c r="BL9" s="17">
        <v>58</v>
      </c>
      <c r="BM9" s="17">
        <v>59</v>
      </c>
      <c r="BN9" s="18">
        <v>60</v>
      </c>
      <c r="BO9" s="16" t="s">
        <v>115</v>
      </c>
      <c r="BP9" s="17">
        <v>62</v>
      </c>
      <c r="BQ9" s="17">
        <v>63</v>
      </c>
      <c r="BR9" s="18">
        <v>64</v>
      </c>
      <c r="BS9" s="16" t="s">
        <v>105</v>
      </c>
      <c r="BT9" s="17">
        <v>66</v>
      </c>
      <c r="BU9" s="17">
        <v>67</v>
      </c>
      <c r="BV9" s="18">
        <v>68</v>
      </c>
    </row>
    <row r="10" spans="1:74" s="49" customFormat="1" ht="30" customHeight="1">
      <c r="A10" s="69" t="s">
        <v>165</v>
      </c>
      <c r="B10" s="39" t="s">
        <v>77</v>
      </c>
      <c r="C10" s="30"/>
      <c r="D10" s="75">
        <f>V10+AN10</f>
        <v>48075</v>
      </c>
      <c r="E10" s="40">
        <f>F10+J10+N10+R10</f>
        <v>48254</v>
      </c>
      <c r="F10" s="41">
        <f>G10+H10+I10</f>
        <v>8099</v>
      </c>
      <c r="G10" s="42">
        <f aca="true" t="shared" si="0" ref="G10:G39">Y10+AQ10</f>
        <v>1875</v>
      </c>
      <c r="H10" s="42">
        <f aca="true" t="shared" si="1" ref="H10:H39">Z10+AR10</f>
        <v>2846</v>
      </c>
      <c r="I10" s="43">
        <f aca="true" t="shared" si="2" ref="I10:I39">AA10+AS10</f>
        <v>3378</v>
      </c>
      <c r="J10" s="41">
        <f>K10+L10+M10</f>
        <v>11248</v>
      </c>
      <c r="K10" s="42">
        <f aca="true" t="shared" si="3" ref="K10:K39">AC10+AU10</f>
        <v>3536</v>
      </c>
      <c r="L10" s="42">
        <f aca="true" t="shared" si="4" ref="L10:L39">AD10+AV10</f>
        <v>3640</v>
      </c>
      <c r="M10" s="43">
        <f aca="true" t="shared" si="5" ref="M10:M39">AE10+AW10</f>
        <v>4072</v>
      </c>
      <c r="N10" s="41">
        <f>O10+P10+Q10</f>
        <v>12888</v>
      </c>
      <c r="O10" s="42">
        <f aca="true" t="shared" si="6" ref="O10:O39">AG10+AY10</f>
        <v>4278</v>
      </c>
      <c r="P10" s="42">
        <f aca="true" t="shared" si="7" ref="P10:P39">AH10+AZ10</f>
        <v>4396</v>
      </c>
      <c r="Q10" s="43">
        <f aca="true" t="shared" si="8" ref="Q10:Q39">AI10+BA10</f>
        <v>4214</v>
      </c>
      <c r="R10" s="41">
        <f>SUM(S10:U10)</f>
        <v>16019</v>
      </c>
      <c r="S10" s="42">
        <f aca="true" t="shared" si="9" ref="S10:S39">AK10+BC10</f>
        <v>4865</v>
      </c>
      <c r="T10" s="42">
        <f aca="true" t="shared" si="10" ref="T10:T39">AL10+BD10</f>
        <v>5567</v>
      </c>
      <c r="U10" s="43">
        <f aca="true" t="shared" si="11" ref="U10:U39">AM10+BE10</f>
        <v>5587</v>
      </c>
      <c r="V10" s="30"/>
      <c r="W10" s="40">
        <f>X10+AB10+AF10+AJ10</f>
        <v>0</v>
      </c>
      <c r="X10" s="41">
        <f>SUM(Y10:AA10)</f>
        <v>0</v>
      </c>
      <c r="Y10" s="70"/>
      <c r="Z10" s="70"/>
      <c r="AA10" s="70"/>
      <c r="AB10" s="41">
        <f>SUM(AC10:AE10)</f>
        <v>0</v>
      </c>
      <c r="AC10" s="70"/>
      <c r="AD10" s="70"/>
      <c r="AE10" s="70"/>
      <c r="AF10" s="41">
        <f>SUM(AG10:AI10)</f>
        <v>0</v>
      </c>
      <c r="AG10" s="70"/>
      <c r="AH10" s="70"/>
      <c r="AI10" s="70"/>
      <c r="AJ10" s="41">
        <f>SUM(AK10:AM10)</f>
        <v>0</v>
      </c>
      <c r="AK10" s="70"/>
      <c r="AL10" s="70"/>
      <c r="AM10" s="70"/>
      <c r="AN10" s="75">
        <f>AN11-2501</f>
        <v>48075</v>
      </c>
      <c r="AO10" s="40">
        <f>AP10+AT10+AX10+BB10</f>
        <v>48254</v>
      </c>
      <c r="AP10" s="41">
        <f>SUM(AQ10:AS10)</f>
        <v>8099</v>
      </c>
      <c r="AQ10" s="42">
        <f>AQ11-AQ41-AQ42-AQ43-AQ44</f>
        <v>1875</v>
      </c>
      <c r="AR10" s="42">
        <f>AR11-AR41-AR42-AR43-AR44</f>
        <v>2846</v>
      </c>
      <c r="AS10" s="42">
        <f>AS11-AS41-AS42-AS43-AS44</f>
        <v>3378</v>
      </c>
      <c r="AT10" s="41">
        <f>SUM(AU10:AW10)</f>
        <v>11248</v>
      </c>
      <c r="AU10" s="42">
        <f>AU11-AU41-AU42-AU43-AU44</f>
        <v>3536</v>
      </c>
      <c r="AV10" s="42">
        <f>AV11-AV41-AV42-AV43-AV44</f>
        <v>3640</v>
      </c>
      <c r="AW10" s="42">
        <f>AW11-AW41-AW42-AW43-AW44</f>
        <v>4072</v>
      </c>
      <c r="AX10" s="41">
        <f>SUM(AY10:BA10)</f>
        <v>12888</v>
      </c>
      <c r="AY10" s="42">
        <f>AY11-AY41-AY42-AY43-AY44</f>
        <v>4278</v>
      </c>
      <c r="AZ10" s="42">
        <f>AZ11-AZ41-AZ42-AZ43-AZ44</f>
        <v>4396</v>
      </c>
      <c r="BA10" s="42">
        <f>BA11-BA41-BA42-BA43-BA44</f>
        <v>4214</v>
      </c>
      <c r="BB10" s="41">
        <f>SUM(BC10:BE10)</f>
        <v>16019</v>
      </c>
      <c r="BC10" s="42">
        <f>BC11-BC41-BC42-BC43-BC44</f>
        <v>4865</v>
      </c>
      <c r="BD10" s="42">
        <f>BD11-BD41-BD42-BD43-BD44</f>
        <v>5567</v>
      </c>
      <c r="BE10" s="42">
        <f>BE11-BE41-BE42-BE43-BE44</f>
        <v>5587</v>
      </c>
      <c r="BF10" s="40">
        <f>BG10+BK10+BO10+BS10</f>
        <v>0</v>
      </c>
      <c r="BG10" s="41">
        <f>SUM(BH10:BJ10)</f>
        <v>0</v>
      </c>
      <c r="BH10" s="70">
        <f>BH12+BH13+BH14+BH24+BH25+BH26+BH27+BH28+BH29+BH30+BH31+BH32+BH33+BH34+BH35+BH36+BH37+BH38+BH39</f>
        <v>0</v>
      </c>
      <c r="BI10" s="70">
        <f>BI12+BI13+BI14+BI24+BI25+BI26+BI27+BI28+BI29+BI30+BI31+BI32+BI33+BI34+BI35+BI36+BI37+BI38+BI39</f>
        <v>0</v>
      </c>
      <c r="BJ10" s="70">
        <f>BJ12+BJ13+BJ14+BJ24+BJ25+BJ26+BJ27+BJ28+BJ29+BJ30+BJ31+BJ32+BJ33+BJ34+BJ35+BJ36+BJ37+BJ38+BJ39</f>
        <v>0</v>
      </c>
      <c r="BK10" s="41">
        <f>SUM(BL10:BN10)</f>
        <v>0</v>
      </c>
      <c r="BL10" s="70">
        <f>BL12+BL13+BL14+BL24+BL25+BL26+BL27+BL28+BL29+BL30+BL31+BL32+BL33+BL34+BL35+BL36+BL37+BL38+BL39</f>
        <v>0</v>
      </c>
      <c r="BM10" s="70">
        <f>BM12+BM13+BM14+BM24+BM25+BM26+BM27+BM28+BM29+BM30+BM31+BM32+BM33+BM34+BM35+BM36+BM37+BM38+BM39</f>
        <v>0</v>
      </c>
      <c r="BN10" s="70">
        <f>BN12+BN13+BN14+BN24+BN25+BN26+BN27+BN28+BN29+BN30+BN31+BN32+BN33+BN34+BN35+BN36+BN37+BN38+BN39</f>
        <v>0</v>
      </c>
      <c r="BO10" s="41">
        <f>SUM(BP10:BR10)</f>
        <v>0</v>
      </c>
      <c r="BP10" s="70">
        <f>BP12+BP13+BP14+BP24+BP25+BP26+BP27+BP28+BP29+BP30+BP31+BP32+BP33+BP34+BP35+BP36+BP37+BP38+BP39</f>
        <v>0</v>
      </c>
      <c r="BQ10" s="70">
        <f>BQ12+BQ13+BQ14+BQ24+BQ25+BQ26+BQ27+BQ28+BQ29+BQ30+BQ31+BQ32+BQ33+BQ34+BQ35+BQ36+BQ37+BQ38+BQ39</f>
        <v>0</v>
      </c>
      <c r="BR10" s="70">
        <f>BR12+BR13+BR14+BR24+BR25+BR26+BR27+BR28+BR29+BR30+BR31+BR32+BR33+BR34+BR35+BR36+BR37+BR38+BR39</f>
        <v>0</v>
      </c>
      <c r="BS10" s="41">
        <f>SUM(BT10:BV10)</f>
        <v>0</v>
      </c>
      <c r="BT10" s="70">
        <f>BT12+BT13+BT14+BT24+BT25+BT26+BT27+BT28+BT29+BT30+BT31+BT32+BT33+BT34+BT35+BT36+BT37+BT38+BT39</f>
        <v>0</v>
      </c>
      <c r="BU10" s="70">
        <f>BU12+BU13+BU14+BU24+BU25+BU26+BU27+BU28+BU29+BU30+BU31+BU32+BU33+BU34+BU35+BU36+BU37+BU38+BU39</f>
        <v>0</v>
      </c>
      <c r="BV10" s="70">
        <f>BV12+BV13+BV14+BV24+BV25+BV26+BV27+BV28+BV29+BV30+BV31+BV32+BV33+BV34+BV35+BV36+BV37+BV38+BV39</f>
        <v>0</v>
      </c>
    </row>
    <row r="11" spans="1:74" s="49" customFormat="1" ht="30" customHeight="1">
      <c r="A11" s="69" t="s">
        <v>166</v>
      </c>
      <c r="B11" s="39" t="s">
        <v>25</v>
      </c>
      <c r="C11" s="30"/>
      <c r="D11" s="75">
        <f>V11+AN11</f>
        <v>50576</v>
      </c>
      <c r="E11" s="40">
        <f aca="true" t="shared" si="12" ref="E11:E41">F11+J11+N11+R11</f>
        <v>51270</v>
      </c>
      <c r="F11" s="41">
        <f aca="true" t="shared" si="13" ref="F11:F41">G11+H11+I11</f>
        <v>8642</v>
      </c>
      <c r="G11" s="42">
        <f t="shared" si="0"/>
        <v>2066</v>
      </c>
      <c r="H11" s="42">
        <f t="shared" si="1"/>
        <v>3019</v>
      </c>
      <c r="I11" s="43">
        <f t="shared" si="2"/>
        <v>3557</v>
      </c>
      <c r="J11" s="41">
        <f aca="true" t="shared" si="14" ref="J11:J41">K11+L11+M11</f>
        <v>11860</v>
      </c>
      <c r="K11" s="42">
        <f t="shared" si="3"/>
        <v>3741</v>
      </c>
      <c r="L11" s="42">
        <f t="shared" si="4"/>
        <v>3838</v>
      </c>
      <c r="M11" s="43">
        <f t="shared" si="5"/>
        <v>4281</v>
      </c>
      <c r="N11" s="41">
        <f aca="true" t="shared" si="15" ref="N11:N41">O11+P11+Q11</f>
        <v>14066</v>
      </c>
      <c r="O11" s="42">
        <f t="shared" si="6"/>
        <v>4819</v>
      </c>
      <c r="P11" s="42">
        <f t="shared" si="7"/>
        <v>4617</v>
      </c>
      <c r="Q11" s="43">
        <f t="shared" si="8"/>
        <v>4630</v>
      </c>
      <c r="R11" s="41">
        <f aca="true" t="shared" si="16" ref="R11:R41">SUM(S11:U11)</f>
        <v>16702</v>
      </c>
      <c r="S11" s="42">
        <f t="shared" si="9"/>
        <v>5090</v>
      </c>
      <c r="T11" s="42">
        <f t="shared" si="10"/>
        <v>5793</v>
      </c>
      <c r="U11" s="43">
        <f t="shared" si="11"/>
        <v>5819</v>
      </c>
      <c r="V11" s="30"/>
      <c r="W11" s="40">
        <f aca="true" t="shared" si="17" ref="W11:W41">X11+AB11+AF11+AJ11</f>
        <v>0</v>
      </c>
      <c r="X11" s="41">
        <f>SUM(Y11:AA11)</f>
        <v>0</v>
      </c>
      <c r="Y11" s="70"/>
      <c r="Z11" s="70"/>
      <c r="AA11" s="70"/>
      <c r="AB11" s="41">
        <f>SUM(AC11:AE11)</f>
        <v>0</v>
      </c>
      <c r="AC11" s="70"/>
      <c r="AD11" s="70"/>
      <c r="AE11" s="70"/>
      <c r="AF11" s="41">
        <f>SUM(AG11:AI11)</f>
        <v>0</v>
      </c>
      <c r="AG11" s="70"/>
      <c r="AH11" s="70"/>
      <c r="AI11" s="70"/>
      <c r="AJ11" s="41">
        <f>SUM(AK11:AM11)</f>
        <v>0</v>
      </c>
      <c r="AK11" s="70"/>
      <c r="AL11" s="70"/>
      <c r="AM11" s="70"/>
      <c r="AN11" s="75">
        <f>SUM(AN12:AN39)+2501</f>
        <v>50576</v>
      </c>
      <c r="AO11" s="40">
        <f aca="true" t="shared" si="18" ref="AO11:AO39">AP11+AT11+AX11+BB11</f>
        <v>51270</v>
      </c>
      <c r="AP11" s="41">
        <f>SUM(AQ11:AS11)</f>
        <v>8642</v>
      </c>
      <c r="AQ11" s="42">
        <f>SUM(AQ12:AQ44)</f>
        <v>2066</v>
      </c>
      <c r="AR11" s="42">
        <f>SUM(AR12:AR44)</f>
        <v>3019</v>
      </c>
      <c r="AS11" s="42">
        <f>SUM(AS12:AS44)</f>
        <v>3557</v>
      </c>
      <c r="AT11" s="41">
        <f>SUM(AU11:AW11)</f>
        <v>11860</v>
      </c>
      <c r="AU11" s="42">
        <f>SUM(AU12:AU44)</f>
        <v>3741</v>
      </c>
      <c r="AV11" s="42">
        <f>SUM(AV12:AV44)</f>
        <v>3838</v>
      </c>
      <c r="AW11" s="42">
        <f>SUM(AW12:AW44)</f>
        <v>4281</v>
      </c>
      <c r="AX11" s="41">
        <f>SUM(AY11:BA11)</f>
        <v>14066</v>
      </c>
      <c r="AY11" s="42">
        <f>SUM(AY12:AY44)</f>
        <v>4819</v>
      </c>
      <c r="AZ11" s="42">
        <f>SUM(AZ12:AZ44)</f>
        <v>4617</v>
      </c>
      <c r="BA11" s="42">
        <f>SUM(BA12:BA44)</f>
        <v>4630</v>
      </c>
      <c r="BB11" s="41">
        <f>SUM(BC11:BE11)</f>
        <v>16702</v>
      </c>
      <c r="BC11" s="42">
        <f>SUM(BC12:BC44)</f>
        <v>5090</v>
      </c>
      <c r="BD11" s="42">
        <f>SUM(BD12:BD44)</f>
        <v>5793</v>
      </c>
      <c r="BE11" s="42">
        <f>SUM(BE12:BE44)</f>
        <v>5819</v>
      </c>
      <c r="BF11" s="40">
        <f>BG11+BK11+BO11+BS11</f>
        <v>0</v>
      </c>
      <c r="BG11" s="41">
        <f>SUM(BH11:BJ11)</f>
        <v>0</v>
      </c>
      <c r="BH11" s="70">
        <f>BH10+BH41+BH42</f>
        <v>0</v>
      </c>
      <c r="BI11" s="70">
        <f>BI10+BI41+BI42</f>
        <v>0</v>
      </c>
      <c r="BJ11" s="70">
        <f>BJ10+BJ41+BJ42</f>
        <v>0</v>
      </c>
      <c r="BK11" s="41">
        <f>SUM(BL11:BN11)</f>
        <v>0</v>
      </c>
      <c r="BL11" s="70">
        <f>BL10+BL41+BL42</f>
        <v>0</v>
      </c>
      <c r="BM11" s="70">
        <f>BM10+BM41+BM42</f>
        <v>0</v>
      </c>
      <c r="BN11" s="70">
        <f>BN10+BN41+BN42</f>
        <v>0</v>
      </c>
      <c r="BO11" s="41">
        <f>SUM(BP11:BR11)</f>
        <v>0</v>
      </c>
      <c r="BP11" s="70">
        <f>BP10+BP41+BP42</f>
        <v>0</v>
      </c>
      <c r="BQ11" s="70">
        <f>BQ10+BQ41+BQ42</f>
        <v>0</v>
      </c>
      <c r="BR11" s="70">
        <f>BR10+BR41+BR42</f>
        <v>0</v>
      </c>
      <c r="BS11" s="41">
        <f>SUM(BT11:BV11)</f>
        <v>0</v>
      </c>
      <c r="BT11" s="70">
        <f>BT10+BT41+BT42</f>
        <v>0</v>
      </c>
      <c r="BU11" s="70">
        <f>BU10+BU41+BU42</f>
        <v>0</v>
      </c>
      <c r="BV11" s="70">
        <f>BV10+BV41+BV42</f>
        <v>0</v>
      </c>
    </row>
    <row r="12" spans="1:74" s="49" customFormat="1" ht="32.25" customHeight="1">
      <c r="A12" s="21" t="s">
        <v>6</v>
      </c>
      <c r="B12" s="44" t="s">
        <v>26</v>
      </c>
      <c r="C12" s="30" t="s">
        <v>149</v>
      </c>
      <c r="D12" s="75">
        <f>V12+AN12</f>
        <v>0</v>
      </c>
      <c r="E12" s="40">
        <f t="shared" si="12"/>
        <v>0</v>
      </c>
      <c r="F12" s="41">
        <f t="shared" si="13"/>
        <v>0</v>
      </c>
      <c r="G12" s="42">
        <f t="shared" si="0"/>
        <v>0</v>
      </c>
      <c r="H12" s="42">
        <f t="shared" si="1"/>
        <v>0</v>
      </c>
      <c r="I12" s="43">
        <f t="shared" si="2"/>
        <v>0</v>
      </c>
      <c r="J12" s="41">
        <f t="shared" si="14"/>
        <v>0</v>
      </c>
      <c r="K12" s="42">
        <f t="shared" si="3"/>
        <v>0</v>
      </c>
      <c r="L12" s="42">
        <f t="shared" si="4"/>
        <v>0</v>
      </c>
      <c r="M12" s="43">
        <f t="shared" si="5"/>
        <v>0</v>
      </c>
      <c r="N12" s="41">
        <f t="shared" si="15"/>
        <v>0</v>
      </c>
      <c r="O12" s="42">
        <f t="shared" si="6"/>
        <v>0</v>
      </c>
      <c r="P12" s="42">
        <f t="shared" si="7"/>
        <v>0</v>
      </c>
      <c r="Q12" s="43">
        <f t="shared" si="8"/>
        <v>0</v>
      </c>
      <c r="R12" s="41">
        <f t="shared" si="16"/>
        <v>0</v>
      </c>
      <c r="S12" s="42">
        <f t="shared" si="9"/>
        <v>0</v>
      </c>
      <c r="T12" s="42">
        <f t="shared" si="10"/>
        <v>0</v>
      </c>
      <c r="U12" s="43">
        <f t="shared" si="11"/>
        <v>0</v>
      </c>
      <c r="V12" s="30"/>
      <c r="W12" s="40">
        <f t="shared" si="17"/>
        <v>0</v>
      </c>
      <c r="X12" s="41">
        <f aca="true" t="shared" si="19" ref="X12:X41">SUM(Y12:AA12)</f>
        <v>0</v>
      </c>
      <c r="Y12" s="42"/>
      <c r="Z12" s="42"/>
      <c r="AA12" s="43"/>
      <c r="AB12" s="41">
        <f aca="true" t="shared" si="20" ref="AB12:AB41">SUM(AC12:AE12)</f>
        <v>0</v>
      </c>
      <c r="AC12" s="42"/>
      <c r="AD12" s="42"/>
      <c r="AE12" s="43"/>
      <c r="AF12" s="41">
        <f aca="true" t="shared" si="21" ref="AF12:AF41">SUM(AG12:AI12)</f>
        <v>0</v>
      </c>
      <c r="AG12" s="42"/>
      <c r="AH12" s="42"/>
      <c r="AI12" s="43"/>
      <c r="AJ12" s="41">
        <f aca="true" t="shared" si="22" ref="AJ12:AJ41">SUM(AK12:AM12)</f>
        <v>0</v>
      </c>
      <c r="AK12" s="42"/>
      <c r="AL12" s="42"/>
      <c r="AM12" s="43"/>
      <c r="AN12" s="75"/>
      <c r="AO12" s="40">
        <f t="shared" si="18"/>
        <v>0</v>
      </c>
      <c r="AP12" s="41">
        <f aca="true" t="shared" si="23" ref="AP12:AP41">SUM(AQ12:AS12)</f>
        <v>0</v>
      </c>
      <c r="AQ12" s="66"/>
      <c r="AR12" s="66"/>
      <c r="AS12" s="67"/>
      <c r="AT12" s="41">
        <f aca="true" t="shared" si="24" ref="AT12:AT41">SUM(AU12:AW12)</f>
        <v>0</v>
      </c>
      <c r="AU12" s="66"/>
      <c r="AV12" s="66"/>
      <c r="AW12" s="67"/>
      <c r="AX12" s="41">
        <f aca="true" t="shared" si="25" ref="AX12:AX41">SUM(AY12:BA12)</f>
        <v>0</v>
      </c>
      <c r="AY12" s="42"/>
      <c r="AZ12" s="42"/>
      <c r="BA12" s="43"/>
      <c r="BB12" s="41">
        <f aca="true" t="shared" si="26" ref="BB12:BB41">SUM(BC12:BE12)</f>
        <v>0</v>
      </c>
      <c r="BC12" s="42"/>
      <c r="BD12" s="42"/>
      <c r="BE12" s="43"/>
      <c r="BF12" s="40">
        <f aca="true" t="shared" si="27" ref="BF12:BF41">BG12+BK12+BO12+BS12</f>
        <v>0</v>
      </c>
      <c r="BG12" s="41">
        <f aca="true" t="shared" si="28" ref="BG12:BG39">SUM(BH12:BJ12)</f>
        <v>0</v>
      </c>
      <c r="BH12" s="66"/>
      <c r="BI12" s="66"/>
      <c r="BJ12" s="67"/>
      <c r="BK12" s="41">
        <f aca="true" t="shared" si="29" ref="BK12:BK39">SUM(BL12:BN12)</f>
        <v>0</v>
      </c>
      <c r="BL12" s="66"/>
      <c r="BM12" s="66"/>
      <c r="BN12" s="67"/>
      <c r="BO12" s="41">
        <f aca="true" t="shared" si="30" ref="BO12:BO39">SUM(BP12:BR12)</f>
        <v>0</v>
      </c>
      <c r="BP12" s="42"/>
      <c r="BQ12" s="42"/>
      <c r="BR12" s="43"/>
      <c r="BS12" s="41">
        <f aca="true" t="shared" si="31" ref="BS12:BS39">SUM(BT12:BV12)</f>
        <v>0</v>
      </c>
      <c r="BT12" s="42"/>
      <c r="BU12" s="42"/>
      <c r="BV12" s="43"/>
    </row>
    <row r="13" spans="1:74" s="49" customFormat="1" ht="27" customHeight="1">
      <c r="A13" s="21" t="s">
        <v>7</v>
      </c>
      <c r="B13" s="44" t="s">
        <v>27</v>
      </c>
      <c r="C13" s="30" t="s">
        <v>8</v>
      </c>
      <c r="D13" s="75">
        <f aca="true" t="shared" si="32" ref="D13:D39">V13+AN13</f>
        <v>44075</v>
      </c>
      <c r="E13" s="40">
        <f t="shared" si="12"/>
        <v>44254</v>
      </c>
      <c r="F13" s="41">
        <f t="shared" si="13"/>
        <v>7440</v>
      </c>
      <c r="G13" s="42">
        <f t="shared" si="0"/>
        <v>1510</v>
      </c>
      <c r="H13" s="42">
        <f t="shared" si="1"/>
        <v>2710</v>
      </c>
      <c r="I13" s="43">
        <f t="shared" si="2"/>
        <v>3220</v>
      </c>
      <c r="J13" s="41">
        <f t="shared" si="14"/>
        <v>11070</v>
      </c>
      <c r="K13" s="42">
        <f t="shared" si="3"/>
        <v>3410</v>
      </c>
      <c r="L13" s="42">
        <f t="shared" si="4"/>
        <v>3620</v>
      </c>
      <c r="M13" s="43">
        <f t="shared" si="5"/>
        <v>4040</v>
      </c>
      <c r="N13" s="41">
        <f t="shared" si="15"/>
        <v>12718</v>
      </c>
      <c r="O13" s="42">
        <f t="shared" si="6"/>
        <v>4171</v>
      </c>
      <c r="P13" s="42">
        <f t="shared" si="7"/>
        <v>4361</v>
      </c>
      <c r="Q13" s="43">
        <f t="shared" si="8"/>
        <v>4186</v>
      </c>
      <c r="R13" s="41">
        <f t="shared" si="16"/>
        <v>13026</v>
      </c>
      <c r="S13" s="42">
        <f t="shared" si="9"/>
        <v>4035</v>
      </c>
      <c r="T13" s="42">
        <f t="shared" si="10"/>
        <v>4047</v>
      </c>
      <c r="U13" s="43">
        <f t="shared" si="11"/>
        <v>4944</v>
      </c>
      <c r="V13" s="30"/>
      <c r="W13" s="40">
        <f t="shared" si="17"/>
        <v>0</v>
      </c>
      <c r="X13" s="41">
        <f t="shared" si="19"/>
        <v>0</v>
      </c>
      <c r="Y13" s="66"/>
      <c r="Z13" s="66"/>
      <c r="AA13" s="67"/>
      <c r="AB13" s="41">
        <f t="shared" si="20"/>
        <v>0</v>
      </c>
      <c r="AC13" s="66"/>
      <c r="AD13" s="66"/>
      <c r="AE13" s="67"/>
      <c r="AF13" s="41">
        <f t="shared" si="21"/>
        <v>0</v>
      </c>
      <c r="AG13" s="66"/>
      <c r="AH13" s="66"/>
      <c r="AI13" s="67"/>
      <c r="AJ13" s="41">
        <f t="shared" si="22"/>
        <v>0</v>
      </c>
      <c r="AK13" s="66"/>
      <c r="AL13" s="66"/>
      <c r="AM13" s="67"/>
      <c r="AN13" s="75">
        <f>44075</f>
        <v>44075</v>
      </c>
      <c r="AO13" s="40">
        <f t="shared" si="18"/>
        <v>44254</v>
      </c>
      <c r="AP13" s="41">
        <f t="shared" si="23"/>
        <v>7440</v>
      </c>
      <c r="AQ13" s="66">
        <f>1510</f>
        <v>1510</v>
      </c>
      <c r="AR13" s="66">
        <f>2710</f>
        <v>2710</v>
      </c>
      <c r="AS13" s="67">
        <f>3220</f>
        <v>3220</v>
      </c>
      <c r="AT13" s="41">
        <f t="shared" si="24"/>
        <v>11070</v>
      </c>
      <c r="AU13" s="66">
        <f>3410</f>
        <v>3410</v>
      </c>
      <c r="AV13" s="66">
        <f>3620</f>
        <v>3620</v>
      </c>
      <c r="AW13" s="67">
        <f>4040</f>
        <v>4040</v>
      </c>
      <c r="AX13" s="41">
        <f t="shared" si="25"/>
        <v>12718</v>
      </c>
      <c r="AY13" s="66">
        <f>4171</f>
        <v>4171</v>
      </c>
      <c r="AZ13" s="66">
        <f>4181+180</f>
        <v>4361</v>
      </c>
      <c r="BA13" s="67">
        <f>4187-1</f>
        <v>4186</v>
      </c>
      <c r="BB13" s="41">
        <f t="shared" si="26"/>
        <v>13026</v>
      </c>
      <c r="BC13" s="66">
        <f>4035</f>
        <v>4035</v>
      </c>
      <c r="BD13" s="66">
        <f>4047</f>
        <v>4047</v>
      </c>
      <c r="BE13" s="67">
        <f>4944</f>
        <v>4944</v>
      </c>
      <c r="BF13" s="40">
        <f t="shared" si="27"/>
        <v>0</v>
      </c>
      <c r="BG13" s="41">
        <f t="shared" si="28"/>
        <v>0</v>
      </c>
      <c r="BH13" s="66"/>
      <c r="BI13" s="66"/>
      <c r="BJ13" s="67"/>
      <c r="BK13" s="41">
        <f t="shared" si="29"/>
        <v>0</v>
      </c>
      <c r="BL13" s="66"/>
      <c r="BM13" s="66"/>
      <c r="BN13" s="67"/>
      <c r="BO13" s="41">
        <f t="shared" si="30"/>
        <v>0</v>
      </c>
      <c r="BP13" s="66"/>
      <c r="BQ13" s="66"/>
      <c r="BR13" s="67"/>
      <c r="BS13" s="41">
        <f t="shared" si="31"/>
        <v>0</v>
      </c>
      <c r="BT13" s="66"/>
      <c r="BU13" s="66"/>
      <c r="BV13" s="67"/>
    </row>
    <row r="14" spans="1:74" s="49" customFormat="1" ht="78.75">
      <c r="A14" s="21" t="s">
        <v>167</v>
      </c>
      <c r="B14" s="44" t="s">
        <v>84</v>
      </c>
      <c r="C14" s="76"/>
      <c r="D14" s="30">
        <f t="shared" si="32"/>
        <v>0</v>
      </c>
      <c r="E14" s="40">
        <f t="shared" si="12"/>
        <v>0</v>
      </c>
      <c r="F14" s="41">
        <f>G14+H14+I14</f>
        <v>0</v>
      </c>
      <c r="G14" s="42">
        <f t="shared" si="0"/>
        <v>0</v>
      </c>
      <c r="H14" s="42">
        <f>Z14+AR14</f>
        <v>0</v>
      </c>
      <c r="I14" s="43">
        <f t="shared" si="2"/>
        <v>0</v>
      </c>
      <c r="J14" s="41">
        <f>K14+L14+M14</f>
        <v>0</v>
      </c>
      <c r="K14" s="42">
        <f t="shared" si="3"/>
        <v>0</v>
      </c>
      <c r="L14" s="42">
        <f t="shared" si="4"/>
        <v>0</v>
      </c>
      <c r="M14" s="43">
        <f t="shared" si="5"/>
        <v>0</v>
      </c>
      <c r="N14" s="41">
        <f>O14+P14+Q14</f>
        <v>0</v>
      </c>
      <c r="O14" s="42">
        <f t="shared" si="6"/>
        <v>0</v>
      </c>
      <c r="P14" s="42">
        <f t="shared" si="7"/>
        <v>0</v>
      </c>
      <c r="Q14" s="43">
        <f t="shared" si="8"/>
        <v>0</v>
      </c>
      <c r="R14" s="41">
        <f>SUM(S14:U14)</f>
        <v>0</v>
      </c>
      <c r="S14" s="42">
        <f t="shared" si="9"/>
        <v>0</v>
      </c>
      <c r="T14" s="42">
        <f t="shared" si="10"/>
        <v>0</v>
      </c>
      <c r="U14" s="43">
        <f t="shared" si="11"/>
        <v>0</v>
      </c>
      <c r="V14" s="76"/>
      <c r="W14" s="40">
        <f>X14+AB14+AF14+AJ14</f>
        <v>0</v>
      </c>
      <c r="X14" s="41">
        <f>SUM(Y14:AA14)</f>
        <v>0</v>
      </c>
      <c r="Y14" s="42"/>
      <c r="Z14" s="42"/>
      <c r="AA14" s="42"/>
      <c r="AB14" s="41">
        <f t="shared" si="20"/>
        <v>0</v>
      </c>
      <c r="AC14" s="42"/>
      <c r="AD14" s="42"/>
      <c r="AE14" s="42"/>
      <c r="AF14" s="41">
        <f t="shared" si="21"/>
        <v>0</v>
      </c>
      <c r="AG14" s="42"/>
      <c r="AH14" s="42"/>
      <c r="AI14" s="42"/>
      <c r="AJ14" s="41">
        <f t="shared" si="22"/>
        <v>0</v>
      </c>
      <c r="AK14" s="42"/>
      <c r="AL14" s="42"/>
      <c r="AM14" s="42"/>
      <c r="AN14" s="114"/>
      <c r="AO14" s="40">
        <f t="shared" si="18"/>
        <v>0</v>
      </c>
      <c r="AP14" s="41">
        <f t="shared" si="23"/>
        <v>0</v>
      </c>
      <c r="AQ14" s="66"/>
      <c r="AR14" s="66"/>
      <c r="AS14" s="66"/>
      <c r="AT14" s="41">
        <f t="shared" si="24"/>
        <v>0</v>
      </c>
      <c r="AU14" s="66"/>
      <c r="AV14" s="66"/>
      <c r="AW14" s="66"/>
      <c r="AX14" s="41">
        <f t="shared" si="25"/>
        <v>0</v>
      </c>
      <c r="AY14" s="66"/>
      <c r="AZ14" s="66"/>
      <c r="BA14" s="66"/>
      <c r="BB14" s="41">
        <f t="shared" si="26"/>
        <v>0</v>
      </c>
      <c r="BC14" s="66"/>
      <c r="BD14" s="66"/>
      <c r="BE14" s="66"/>
      <c r="BF14" s="40">
        <f>BG14+BK14+BO14+BS14</f>
        <v>0</v>
      </c>
      <c r="BG14" s="41">
        <f>SUM(BH14:BJ14)</f>
        <v>0</v>
      </c>
      <c r="BH14" s="66"/>
      <c r="BI14" s="66"/>
      <c r="BJ14" s="66"/>
      <c r="BK14" s="41">
        <f t="shared" si="29"/>
        <v>0</v>
      </c>
      <c r="BL14" s="66"/>
      <c r="BM14" s="66"/>
      <c r="BN14" s="66"/>
      <c r="BO14" s="41">
        <f t="shared" si="30"/>
        <v>0</v>
      </c>
      <c r="BP14" s="66"/>
      <c r="BQ14" s="66"/>
      <c r="BR14" s="66"/>
      <c r="BS14" s="41">
        <f t="shared" si="31"/>
        <v>0</v>
      </c>
      <c r="BT14" s="66"/>
      <c r="BU14" s="66"/>
      <c r="BV14" s="66"/>
    </row>
    <row r="15" spans="1:74" s="49" customFormat="1" ht="81" customHeight="1">
      <c r="A15" s="21" t="s">
        <v>125</v>
      </c>
      <c r="B15" s="44" t="s">
        <v>28</v>
      </c>
      <c r="C15" s="30" t="s">
        <v>161</v>
      </c>
      <c r="D15" s="30">
        <f t="shared" si="32"/>
        <v>0</v>
      </c>
      <c r="E15" s="40">
        <f t="shared" si="12"/>
        <v>0</v>
      </c>
      <c r="F15" s="41">
        <f t="shared" si="13"/>
        <v>0</v>
      </c>
      <c r="G15" s="42">
        <f t="shared" si="0"/>
        <v>0</v>
      </c>
      <c r="H15" s="42">
        <f t="shared" si="1"/>
        <v>0</v>
      </c>
      <c r="I15" s="43">
        <f t="shared" si="2"/>
        <v>0</v>
      </c>
      <c r="J15" s="41">
        <f t="shared" si="14"/>
        <v>0</v>
      </c>
      <c r="K15" s="42">
        <f t="shared" si="3"/>
        <v>0</v>
      </c>
      <c r="L15" s="42">
        <f t="shared" si="4"/>
        <v>0</v>
      </c>
      <c r="M15" s="43">
        <f t="shared" si="5"/>
        <v>0</v>
      </c>
      <c r="N15" s="41">
        <f t="shared" si="15"/>
        <v>0</v>
      </c>
      <c r="O15" s="42">
        <f t="shared" si="6"/>
        <v>0</v>
      </c>
      <c r="P15" s="42">
        <f t="shared" si="7"/>
        <v>0</v>
      </c>
      <c r="Q15" s="43">
        <f t="shared" si="8"/>
        <v>0</v>
      </c>
      <c r="R15" s="41">
        <f t="shared" si="16"/>
        <v>0</v>
      </c>
      <c r="S15" s="42">
        <f t="shared" si="9"/>
        <v>0</v>
      </c>
      <c r="T15" s="42">
        <f t="shared" si="10"/>
        <v>0</v>
      </c>
      <c r="U15" s="43">
        <f t="shared" si="11"/>
        <v>0</v>
      </c>
      <c r="V15" s="30"/>
      <c r="W15" s="40">
        <f t="shared" si="17"/>
        <v>0</v>
      </c>
      <c r="X15" s="41">
        <f t="shared" si="19"/>
        <v>0</v>
      </c>
      <c r="Y15" s="42"/>
      <c r="Z15" s="42"/>
      <c r="AA15" s="43"/>
      <c r="AB15" s="41">
        <f t="shared" si="20"/>
        <v>0</v>
      </c>
      <c r="AC15" s="42"/>
      <c r="AD15" s="42"/>
      <c r="AE15" s="43"/>
      <c r="AF15" s="41">
        <f t="shared" si="21"/>
        <v>0</v>
      </c>
      <c r="AG15" s="42"/>
      <c r="AH15" s="42"/>
      <c r="AI15" s="43"/>
      <c r="AJ15" s="41">
        <f t="shared" si="22"/>
        <v>0</v>
      </c>
      <c r="AK15" s="42"/>
      <c r="AL15" s="42"/>
      <c r="AM15" s="43"/>
      <c r="AN15" s="75"/>
      <c r="AO15" s="40">
        <f t="shared" si="18"/>
        <v>0</v>
      </c>
      <c r="AP15" s="41">
        <f t="shared" si="23"/>
        <v>0</v>
      </c>
      <c r="AQ15" s="42"/>
      <c r="AR15" s="42"/>
      <c r="AS15" s="43"/>
      <c r="AT15" s="41">
        <f t="shared" si="24"/>
        <v>0</v>
      </c>
      <c r="AU15" s="42"/>
      <c r="AV15" s="42"/>
      <c r="AW15" s="43"/>
      <c r="AX15" s="41">
        <f t="shared" si="25"/>
        <v>0</v>
      </c>
      <c r="AY15" s="42"/>
      <c r="AZ15" s="42"/>
      <c r="BA15" s="43"/>
      <c r="BB15" s="41">
        <f t="shared" si="26"/>
        <v>0</v>
      </c>
      <c r="BC15" s="42"/>
      <c r="BD15" s="42"/>
      <c r="BE15" s="43"/>
      <c r="BF15" s="40">
        <f t="shared" si="27"/>
        <v>0</v>
      </c>
      <c r="BG15" s="41">
        <f t="shared" si="28"/>
        <v>0</v>
      </c>
      <c r="BH15" s="42"/>
      <c r="BI15" s="42"/>
      <c r="BJ15" s="43"/>
      <c r="BK15" s="41">
        <f t="shared" si="29"/>
        <v>0</v>
      </c>
      <c r="BL15" s="42"/>
      <c r="BM15" s="42"/>
      <c r="BN15" s="43"/>
      <c r="BO15" s="41">
        <f t="shared" si="30"/>
        <v>0</v>
      </c>
      <c r="BP15" s="42"/>
      <c r="BQ15" s="42"/>
      <c r="BR15" s="43"/>
      <c r="BS15" s="41">
        <f t="shared" si="31"/>
        <v>0</v>
      </c>
      <c r="BT15" s="42"/>
      <c r="BU15" s="42"/>
      <c r="BV15" s="43"/>
    </row>
    <row r="16" spans="1:74" s="49" customFormat="1" ht="51.75" customHeight="1">
      <c r="A16" s="21" t="s">
        <v>153</v>
      </c>
      <c r="B16" s="44" t="s">
        <v>152</v>
      </c>
      <c r="C16" s="30" t="s">
        <v>156</v>
      </c>
      <c r="D16" s="30">
        <f t="shared" si="32"/>
        <v>0</v>
      </c>
      <c r="E16" s="40">
        <f>F16+J16+N16+R16</f>
        <v>0</v>
      </c>
      <c r="F16" s="41">
        <f>G16+H16+I16</f>
        <v>0</v>
      </c>
      <c r="G16" s="42">
        <f>Y16+AQ16</f>
        <v>0</v>
      </c>
      <c r="H16" s="42">
        <f>Z16+AR16</f>
        <v>0</v>
      </c>
      <c r="I16" s="43">
        <f>AA16+AS16</f>
        <v>0</v>
      </c>
      <c r="J16" s="41">
        <f>K16+L16+M16</f>
        <v>0</v>
      </c>
      <c r="K16" s="42">
        <f>AC16+AU16</f>
        <v>0</v>
      </c>
      <c r="L16" s="42">
        <f>AD16+AV16</f>
        <v>0</v>
      </c>
      <c r="M16" s="43">
        <f>AE16+AW16</f>
        <v>0</v>
      </c>
      <c r="N16" s="41">
        <f>O16+P16+Q16</f>
        <v>0</v>
      </c>
      <c r="O16" s="42">
        <f>AG16+AY16</f>
        <v>0</v>
      </c>
      <c r="P16" s="42">
        <f>AH16+AZ16</f>
        <v>0</v>
      </c>
      <c r="Q16" s="43">
        <f>AI16+BA16</f>
        <v>0</v>
      </c>
      <c r="R16" s="41">
        <f>SUM(S16:U16)</f>
        <v>0</v>
      </c>
      <c r="S16" s="42">
        <f>AK16+BC16</f>
        <v>0</v>
      </c>
      <c r="T16" s="42">
        <f>AL16+BD16</f>
        <v>0</v>
      </c>
      <c r="U16" s="43">
        <f>AM16+BE16</f>
        <v>0</v>
      </c>
      <c r="V16" s="30"/>
      <c r="W16" s="40">
        <f>X16+AB16+AF16+AJ16</f>
        <v>0</v>
      </c>
      <c r="X16" s="41">
        <f>SUM(Y16:AA16)</f>
        <v>0</v>
      </c>
      <c r="Y16" s="42"/>
      <c r="Z16" s="42"/>
      <c r="AA16" s="43"/>
      <c r="AB16" s="41">
        <f>SUM(AC16:AE16)</f>
        <v>0</v>
      </c>
      <c r="AC16" s="42"/>
      <c r="AD16" s="42"/>
      <c r="AE16" s="43"/>
      <c r="AF16" s="41">
        <f>SUM(AG16:AI16)</f>
        <v>0</v>
      </c>
      <c r="AG16" s="42"/>
      <c r="AH16" s="42"/>
      <c r="AI16" s="43"/>
      <c r="AJ16" s="41">
        <f>SUM(AK16:AM16)</f>
        <v>0</v>
      </c>
      <c r="AK16" s="42"/>
      <c r="AL16" s="42"/>
      <c r="AM16" s="43"/>
      <c r="AN16" s="75"/>
      <c r="AO16" s="40">
        <f>AP16+AT16+AX16+BB16</f>
        <v>0</v>
      </c>
      <c r="AP16" s="41">
        <f>SUM(AQ16:AS16)</f>
        <v>0</v>
      </c>
      <c r="AQ16" s="42"/>
      <c r="AR16" s="42"/>
      <c r="AS16" s="43"/>
      <c r="AT16" s="41">
        <f>SUM(AU16:AW16)</f>
        <v>0</v>
      </c>
      <c r="AU16" s="42"/>
      <c r="AV16" s="42"/>
      <c r="AW16" s="43"/>
      <c r="AX16" s="41">
        <f>SUM(AY16:BA16)</f>
        <v>0</v>
      </c>
      <c r="AY16" s="42"/>
      <c r="AZ16" s="42"/>
      <c r="BA16" s="43"/>
      <c r="BB16" s="41">
        <f>SUM(BC16:BE16)</f>
        <v>0</v>
      </c>
      <c r="BC16" s="42"/>
      <c r="BD16" s="42"/>
      <c r="BE16" s="43"/>
      <c r="BF16" s="40">
        <f>BG16+BK16+BO16+BS16</f>
        <v>0</v>
      </c>
      <c r="BG16" s="41">
        <f>SUM(BH16:BJ16)</f>
        <v>0</v>
      </c>
      <c r="BH16" s="42"/>
      <c r="BI16" s="42"/>
      <c r="BJ16" s="43"/>
      <c r="BK16" s="41">
        <f>SUM(BL16:BN16)</f>
        <v>0</v>
      </c>
      <c r="BL16" s="42"/>
      <c r="BM16" s="42"/>
      <c r="BN16" s="43"/>
      <c r="BO16" s="41">
        <f>SUM(BP16:BR16)</f>
        <v>0</v>
      </c>
      <c r="BP16" s="42"/>
      <c r="BQ16" s="42"/>
      <c r="BR16" s="43"/>
      <c r="BS16" s="41">
        <f>SUM(BT16:BV16)</f>
        <v>0</v>
      </c>
      <c r="BT16" s="42"/>
      <c r="BU16" s="42"/>
      <c r="BV16" s="43"/>
    </row>
    <row r="17" spans="1:74" s="49" customFormat="1" ht="33.75" customHeight="1">
      <c r="A17" s="21" t="s">
        <v>139</v>
      </c>
      <c r="B17" s="44" t="s">
        <v>29</v>
      </c>
      <c r="C17" s="30" t="s">
        <v>138</v>
      </c>
      <c r="D17" s="30">
        <f t="shared" si="32"/>
        <v>0</v>
      </c>
      <c r="E17" s="40">
        <f>F17+J17+N17+R17</f>
        <v>0</v>
      </c>
      <c r="F17" s="41">
        <f>G17+H17+I17</f>
        <v>0</v>
      </c>
      <c r="G17" s="42">
        <f t="shared" si="0"/>
        <v>0</v>
      </c>
      <c r="H17" s="42">
        <f t="shared" si="1"/>
        <v>0</v>
      </c>
      <c r="I17" s="43">
        <f t="shared" si="2"/>
        <v>0</v>
      </c>
      <c r="J17" s="41">
        <f>K17+L17+M17</f>
        <v>0</v>
      </c>
      <c r="K17" s="42">
        <f t="shared" si="3"/>
        <v>0</v>
      </c>
      <c r="L17" s="42">
        <f t="shared" si="4"/>
        <v>0</v>
      </c>
      <c r="M17" s="43">
        <f t="shared" si="5"/>
        <v>0</v>
      </c>
      <c r="N17" s="41">
        <f>O17+P17+Q17</f>
        <v>0</v>
      </c>
      <c r="O17" s="42">
        <f t="shared" si="6"/>
        <v>0</v>
      </c>
      <c r="P17" s="42">
        <f t="shared" si="7"/>
        <v>0</v>
      </c>
      <c r="Q17" s="43">
        <f t="shared" si="8"/>
        <v>0</v>
      </c>
      <c r="R17" s="41">
        <f>SUM(S17:U17)</f>
        <v>0</v>
      </c>
      <c r="S17" s="42">
        <f t="shared" si="9"/>
        <v>0</v>
      </c>
      <c r="T17" s="42">
        <f t="shared" si="10"/>
        <v>0</v>
      </c>
      <c r="U17" s="43">
        <f t="shared" si="11"/>
        <v>0</v>
      </c>
      <c r="V17" s="30"/>
      <c r="W17" s="40">
        <f>X17+AB17+AF17+AJ17</f>
        <v>0</v>
      </c>
      <c r="X17" s="41">
        <f>SUM(Y17:AA17)</f>
        <v>0</v>
      </c>
      <c r="Y17" s="42"/>
      <c r="Z17" s="42"/>
      <c r="AA17" s="43"/>
      <c r="AB17" s="41">
        <f t="shared" si="20"/>
        <v>0</v>
      </c>
      <c r="AC17" s="42"/>
      <c r="AD17" s="42"/>
      <c r="AE17" s="43"/>
      <c r="AF17" s="41">
        <f t="shared" si="21"/>
        <v>0</v>
      </c>
      <c r="AG17" s="42"/>
      <c r="AH17" s="42"/>
      <c r="AI17" s="43"/>
      <c r="AJ17" s="41">
        <f t="shared" si="22"/>
        <v>0</v>
      </c>
      <c r="AK17" s="42"/>
      <c r="AL17" s="42"/>
      <c r="AM17" s="43"/>
      <c r="AN17" s="75"/>
      <c r="AO17" s="40">
        <f t="shared" si="18"/>
        <v>0</v>
      </c>
      <c r="AP17" s="41">
        <f t="shared" si="23"/>
        <v>0</v>
      </c>
      <c r="AQ17" s="42"/>
      <c r="AR17" s="42"/>
      <c r="AS17" s="43"/>
      <c r="AT17" s="41">
        <f t="shared" si="24"/>
        <v>0</v>
      </c>
      <c r="AU17" s="42"/>
      <c r="AV17" s="42"/>
      <c r="AW17" s="43"/>
      <c r="AX17" s="41">
        <f t="shared" si="25"/>
        <v>0</v>
      </c>
      <c r="AY17" s="42"/>
      <c r="AZ17" s="42"/>
      <c r="BA17" s="43"/>
      <c r="BB17" s="41">
        <f t="shared" si="26"/>
        <v>0</v>
      </c>
      <c r="BC17" s="42"/>
      <c r="BD17" s="42"/>
      <c r="BE17" s="43"/>
      <c r="BF17" s="40">
        <f>BG17+BK17+BO17+BS17</f>
        <v>0</v>
      </c>
      <c r="BG17" s="41">
        <f>SUM(BH17:BJ17)</f>
        <v>0</v>
      </c>
      <c r="BH17" s="42"/>
      <c r="BI17" s="42"/>
      <c r="BJ17" s="43"/>
      <c r="BK17" s="41">
        <f t="shared" si="29"/>
        <v>0</v>
      </c>
      <c r="BL17" s="42"/>
      <c r="BM17" s="42"/>
      <c r="BN17" s="43"/>
      <c r="BO17" s="41">
        <f t="shared" si="30"/>
        <v>0</v>
      </c>
      <c r="BP17" s="42"/>
      <c r="BQ17" s="42"/>
      <c r="BR17" s="43"/>
      <c r="BS17" s="41">
        <f t="shared" si="31"/>
        <v>0</v>
      </c>
      <c r="BT17" s="42"/>
      <c r="BU17" s="42"/>
      <c r="BV17" s="43"/>
    </row>
    <row r="18" spans="1:74" s="49" customFormat="1" ht="53.25" customHeight="1">
      <c r="A18" s="21" t="s">
        <v>144</v>
      </c>
      <c r="B18" s="44" t="s">
        <v>30</v>
      </c>
      <c r="C18" s="30" t="s">
        <v>160</v>
      </c>
      <c r="D18" s="30">
        <f t="shared" si="32"/>
        <v>0</v>
      </c>
      <c r="E18" s="40">
        <f t="shared" si="12"/>
        <v>0</v>
      </c>
      <c r="F18" s="41">
        <f t="shared" si="13"/>
        <v>0</v>
      </c>
      <c r="G18" s="42">
        <f t="shared" si="0"/>
        <v>0</v>
      </c>
      <c r="H18" s="42">
        <f t="shared" si="1"/>
        <v>0</v>
      </c>
      <c r="I18" s="43">
        <f t="shared" si="2"/>
        <v>0</v>
      </c>
      <c r="J18" s="41">
        <f t="shared" si="14"/>
        <v>0</v>
      </c>
      <c r="K18" s="42">
        <f t="shared" si="3"/>
        <v>0</v>
      </c>
      <c r="L18" s="42">
        <f t="shared" si="4"/>
        <v>0</v>
      </c>
      <c r="M18" s="43">
        <f t="shared" si="5"/>
        <v>0</v>
      </c>
      <c r="N18" s="41">
        <f t="shared" si="15"/>
        <v>0</v>
      </c>
      <c r="O18" s="42">
        <f t="shared" si="6"/>
        <v>0</v>
      </c>
      <c r="P18" s="42">
        <f t="shared" si="7"/>
        <v>0</v>
      </c>
      <c r="Q18" s="43">
        <f t="shared" si="8"/>
        <v>0</v>
      </c>
      <c r="R18" s="41">
        <f t="shared" si="16"/>
        <v>0</v>
      </c>
      <c r="S18" s="42">
        <f t="shared" si="9"/>
        <v>0</v>
      </c>
      <c r="T18" s="42">
        <f t="shared" si="10"/>
        <v>0</v>
      </c>
      <c r="U18" s="43">
        <f t="shared" si="11"/>
        <v>0</v>
      </c>
      <c r="V18" s="30"/>
      <c r="W18" s="40">
        <f t="shared" si="17"/>
        <v>0</v>
      </c>
      <c r="X18" s="41">
        <f t="shared" si="19"/>
        <v>0</v>
      </c>
      <c r="Y18" s="42"/>
      <c r="Z18" s="42"/>
      <c r="AA18" s="43"/>
      <c r="AB18" s="41">
        <f t="shared" si="20"/>
        <v>0</v>
      </c>
      <c r="AC18" s="42"/>
      <c r="AD18" s="42"/>
      <c r="AE18" s="43"/>
      <c r="AF18" s="41">
        <f t="shared" si="21"/>
        <v>0</v>
      </c>
      <c r="AG18" s="42"/>
      <c r="AH18" s="42"/>
      <c r="AI18" s="43"/>
      <c r="AJ18" s="41">
        <f t="shared" si="22"/>
        <v>0</v>
      </c>
      <c r="AK18" s="42"/>
      <c r="AL18" s="42"/>
      <c r="AM18" s="43"/>
      <c r="AN18" s="75"/>
      <c r="AO18" s="40">
        <f t="shared" si="18"/>
        <v>0</v>
      </c>
      <c r="AP18" s="41">
        <f t="shared" si="23"/>
        <v>0</v>
      </c>
      <c r="AQ18" s="42"/>
      <c r="AR18" s="42"/>
      <c r="AS18" s="43"/>
      <c r="AT18" s="41">
        <f t="shared" si="24"/>
        <v>0</v>
      </c>
      <c r="AU18" s="42"/>
      <c r="AV18" s="42"/>
      <c r="AW18" s="43"/>
      <c r="AX18" s="41">
        <f t="shared" si="25"/>
        <v>0</v>
      </c>
      <c r="AY18" s="42"/>
      <c r="AZ18" s="42"/>
      <c r="BA18" s="43"/>
      <c r="BB18" s="41">
        <f t="shared" si="26"/>
        <v>0</v>
      </c>
      <c r="BC18" s="42"/>
      <c r="BD18" s="42"/>
      <c r="BE18" s="43"/>
      <c r="BF18" s="40">
        <f t="shared" si="27"/>
        <v>0</v>
      </c>
      <c r="BG18" s="41">
        <f t="shared" si="28"/>
        <v>0</v>
      </c>
      <c r="BH18" s="42"/>
      <c r="BI18" s="42"/>
      <c r="BJ18" s="43"/>
      <c r="BK18" s="41">
        <f t="shared" si="29"/>
        <v>0</v>
      </c>
      <c r="BL18" s="42"/>
      <c r="BM18" s="42"/>
      <c r="BN18" s="43"/>
      <c r="BO18" s="41">
        <f t="shared" si="30"/>
        <v>0</v>
      </c>
      <c r="BP18" s="42"/>
      <c r="BQ18" s="42"/>
      <c r="BR18" s="43"/>
      <c r="BS18" s="41">
        <f t="shared" si="31"/>
        <v>0</v>
      </c>
      <c r="BT18" s="42"/>
      <c r="BU18" s="42"/>
      <c r="BV18" s="43"/>
    </row>
    <row r="19" spans="1:74" s="49" customFormat="1" ht="24.75" customHeight="1">
      <c r="A19" s="21" t="s">
        <v>11</v>
      </c>
      <c r="B19" s="44" t="s">
        <v>121</v>
      </c>
      <c r="C19" s="30" t="s">
        <v>12</v>
      </c>
      <c r="D19" s="30">
        <f t="shared" si="32"/>
        <v>0</v>
      </c>
      <c r="E19" s="40">
        <f t="shared" si="12"/>
        <v>0</v>
      </c>
      <c r="F19" s="41">
        <f t="shared" si="13"/>
        <v>0</v>
      </c>
      <c r="G19" s="42">
        <f t="shared" si="0"/>
        <v>0</v>
      </c>
      <c r="H19" s="42">
        <f t="shared" si="1"/>
        <v>0</v>
      </c>
      <c r="I19" s="43">
        <f t="shared" si="2"/>
        <v>0</v>
      </c>
      <c r="J19" s="41">
        <f t="shared" si="14"/>
        <v>0</v>
      </c>
      <c r="K19" s="42">
        <f t="shared" si="3"/>
        <v>0</v>
      </c>
      <c r="L19" s="42">
        <f t="shared" si="4"/>
        <v>0</v>
      </c>
      <c r="M19" s="43">
        <f t="shared" si="5"/>
        <v>0</v>
      </c>
      <c r="N19" s="41">
        <f t="shared" si="15"/>
        <v>0</v>
      </c>
      <c r="O19" s="42">
        <f t="shared" si="6"/>
        <v>0</v>
      </c>
      <c r="P19" s="42">
        <f t="shared" si="7"/>
        <v>0</v>
      </c>
      <c r="Q19" s="43">
        <f t="shared" si="8"/>
        <v>0</v>
      </c>
      <c r="R19" s="41">
        <f t="shared" si="16"/>
        <v>0</v>
      </c>
      <c r="S19" s="42">
        <f t="shared" si="9"/>
        <v>0</v>
      </c>
      <c r="T19" s="42">
        <f t="shared" si="10"/>
        <v>0</v>
      </c>
      <c r="U19" s="43">
        <f t="shared" si="11"/>
        <v>0</v>
      </c>
      <c r="V19" s="30"/>
      <c r="W19" s="40">
        <f t="shared" si="17"/>
        <v>0</v>
      </c>
      <c r="X19" s="41">
        <f t="shared" si="19"/>
        <v>0</v>
      </c>
      <c r="Y19" s="42"/>
      <c r="Z19" s="42"/>
      <c r="AA19" s="43"/>
      <c r="AB19" s="41">
        <f t="shared" si="20"/>
        <v>0</v>
      </c>
      <c r="AC19" s="42"/>
      <c r="AD19" s="42"/>
      <c r="AE19" s="43"/>
      <c r="AF19" s="41">
        <f t="shared" si="21"/>
        <v>0</v>
      </c>
      <c r="AG19" s="42"/>
      <c r="AH19" s="42"/>
      <c r="AI19" s="43"/>
      <c r="AJ19" s="41">
        <f t="shared" si="22"/>
        <v>0</v>
      </c>
      <c r="AK19" s="42"/>
      <c r="AL19" s="42"/>
      <c r="AM19" s="43"/>
      <c r="AN19" s="75"/>
      <c r="AO19" s="40">
        <f t="shared" si="18"/>
        <v>0</v>
      </c>
      <c r="AP19" s="41">
        <f t="shared" si="23"/>
        <v>0</v>
      </c>
      <c r="AQ19" s="42"/>
      <c r="AR19" s="42"/>
      <c r="AS19" s="43"/>
      <c r="AT19" s="41">
        <f t="shared" si="24"/>
        <v>0</v>
      </c>
      <c r="AU19" s="42"/>
      <c r="AV19" s="42"/>
      <c r="AW19" s="43"/>
      <c r="AX19" s="41">
        <f t="shared" si="25"/>
        <v>0</v>
      </c>
      <c r="AY19" s="42"/>
      <c r="AZ19" s="42"/>
      <c r="BA19" s="43"/>
      <c r="BB19" s="41">
        <f t="shared" si="26"/>
        <v>0</v>
      </c>
      <c r="BC19" s="42"/>
      <c r="BD19" s="42"/>
      <c r="BE19" s="43"/>
      <c r="BF19" s="40">
        <f t="shared" si="27"/>
        <v>0</v>
      </c>
      <c r="BG19" s="41">
        <f t="shared" si="28"/>
        <v>0</v>
      </c>
      <c r="BH19" s="42"/>
      <c r="BI19" s="42"/>
      <c r="BJ19" s="43"/>
      <c r="BK19" s="41">
        <f t="shared" si="29"/>
        <v>0</v>
      </c>
      <c r="BL19" s="42"/>
      <c r="BM19" s="42"/>
      <c r="BN19" s="43"/>
      <c r="BO19" s="41">
        <f t="shared" si="30"/>
        <v>0</v>
      </c>
      <c r="BP19" s="42"/>
      <c r="BQ19" s="42"/>
      <c r="BR19" s="43"/>
      <c r="BS19" s="41">
        <f t="shared" si="31"/>
        <v>0</v>
      </c>
      <c r="BT19" s="42"/>
      <c r="BU19" s="42"/>
      <c r="BV19" s="43"/>
    </row>
    <row r="20" spans="1:74" s="49" customFormat="1" ht="28.5" customHeight="1">
      <c r="A20" s="21" t="s">
        <v>123</v>
      </c>
      <c r="B20" s="44" t="s">
        <v>31</v>
      </c>
      <c r="C20" s="30" t="s">
        <v>122</v>
      </c>
      <c r="D20" s="30">
        <f t="shared" si="32"/>
        <v>0</v>
      </c>
      <c r="E20" s="40">
        <f t="shared" si="12"/>
        <v>0</v>
      </c>
      <c r="F20" s="41">
        <f t="shared" si="13"/>
        <v>0</v>
      </c>
      <c r="G20" s="42">
        <f t="shared" si="0"/>
        <v>0</v>
      </c>
      <c r="H20" s="42">
        <f t="shared" si="1"/>
        <v>0</v>
      </c>
      <c r="I20" s="43">
        <f t="shared" si="2"/>
        <v>0</v>
      </c>
      <c r="J20" s="41">
        <f t="shared" si="14"/>
        <v>0</v>
      </c>
      <c r="K20" s="42">
        <f t="shared" si="3"/>
        <v>0</v>
      </c>
      <c r="L20" s="42">
        <f t="shared" si="4"/>
        <v>0</v>
      </c>
      <c r="M20" s="43">
        <f t="shared" si="5"/>
        <v>0</v>
      </c>
      <c r="N20" s="41">
        <f t="shared" si="15"/>
        <v>0</v>
      </c>
      <c r="O20" s="42">
        <f t="shared" si="6"/>
        <v>0</v>
      </c>
      <c r="P20" s="42">
        <f t="shared" si="7"/>
        <v>0</v>
      </c>
      <c r="Q20" s="43">
        <f t="shared" si="8"/>
        <v>0</v>
      </c>
      <c r="R20" s="41">
        <f t="shared" si="16"/>
        <v>0</v>
      </c>
      <c r="S20" s="42">
        <f t="shared" si="9"/>
        <v>0</v>
      </c>
      <c r="T20" s="42">
        <f t="shared" si="10"/>
        <v>0</v>
      </c>
      <c r="U20" s="43">
        <f t="shared" si="11"/>
        <v>0</v>
      </c>
      <c r="V20" s="30"/>
      <c r="W20" s="40">
        <f t="shared" si="17"/>
        <v>0</v>
      </c>
      <c r="X20" s="41">
        <f t="shared" si="19"/>
        <v>0</v>
      </c>
      <c r="Y20" s="42"/>
      <c r="Z20" s="42"/>
      <c r="AA20" s="43"/>
      <c r="AB20" s="41">
        <f t="shared" si="20"/>
        <v>0</v>
      </c>
      <c r="AC20" s="42"/>
      <c r="AD20" s="42"/>
      <c r="AE20" s="43"/>
      <c r="AF20" s="41">
        <f t="shared" si="21"/>
        <v>0</v>
      </c>
      <c r="AG20" s="42"/>
      <c r="AH20" s="42"/>
      <c r="AI20" s="43"/>
      <c r="AJ20" s="41">
        <f t="shared" si="22"/>
        <v>0</v>
      </c>
      <c r="AK20" s="42"/>
      <c r="AL20" s="42"/>
      <c r="AM20" s="43"/>
      <c r="AN20" s="75"/>
      <c r="AO20" s="40">
        <f t="shared" si="18"/>
        <v>0</v>
      </c>
      <c r="AP20" s="41">
        <f t="shared" si="23"/>
        <v>0</v>
      </c>
      <c r="AQ20" s="42"/>
      <c r="AR20" s="42"/>
      <c r="AS20" s="43"/>
      <c r="AT20" s="41">
        <f t="shared" si="24"/>
        <v>0</v>
      </c>
      <c r="AU20" s="42"/>
      <c r="AV20" s="42"/>
      <c r="AW20" s="43"/>
      <c r="AX20" s="41">
        <f t="shared" si="25"/>
        <v>0</v>
      </c>
      <c r="AY20" s="42"/>
      <c r="AZ20" s="42"/>
      <c r="BA20" s="43"/>
      <c r="BB20" s="41">
        <f t="shared" si="26"/>
        <v>0</v>
      </c>
      <c r="BC20" s="42"/>
      <c r="BD20" s="42"/>
      <c r="BE20" s="43"/>
      <c r="BF20" s="40">
        <f t="shared" si="27"/>
        <v>0</v>
      </c>
      <c r="BG20" s="41">
        <f t="shared" si="28"/>
        <v>0</v>
      </c>
      <c r="BH20" s="42"/>
      <c r="BI20" s="42"/>
      <c r="BJ20" s="43"/>
      <c r="BK20" s="41">
        <f t="shared" si="29"/>
        <v>0</v>
      </c>
      <c r="BL20" s="42"/>
      <c r="BM20" s="42"/>
      <c r="BN20" s="43"/>
      <c r="BO20" s="41">
        <f t="shared" si="30"/>
        <v>0</v>
      </c>
      <c r="BP20" s="42"/>
      <c r="BQ20" s="42"/>
      <c r="BR20" s="43"/>
      <c r="BS20" s="41">
        <f t="shared" si="31"/>
        <v>0</v>
      </c>
      <c r="BT20" s="42"/>
      <c r="BU20" s="42"/>
      <c r="BV20" s="43"/>
    </row>
    <row r="21" spans="1:74" s="105" customFormat="1" ht="33.75" customHeight="1">
      <c r="A21" s="100" t="s">
        <v>168</v>
      </c>
      <c r="B21" s="101" t="s">
        <v>32</v>
      </c>
      <c r="C21" s="102" t="s">
        <v>131</v>
      </c>
      <c r="D21" s="102">
        <f t="shared" si="32"/>
        <v>0</v>
      </c>
      <c r="E21" s="103">
        <f>F21+J21+N21+R21</f>
        <v>0</v>
      </c>
      <c r="F21" s="104">
        <f>G21+H21+I21</f>
        <v>0</v>
      </c>
      <c r="G21" s="106">
        <f t="shared" si="0"/>
        <v>0</v>
      </c>
      <c r="H21" s="106">
        <f t="shared" si="1"/>
        <v>0</v>
      </c>
      <c r="I21" s="107">
        <f t="shared" si="2"/>
        <v>0</v>
      </c>
      <c r="J21" s="104">
        <f>K21+L21+M21</f>
        <v>0</v>
      </c>
      <c r="K21" s="106">
        <f t="shared" si="3"/>
        <v>0</v>
      </c>
      <c r="L21" s="106">
        <f t="shared" si="4"/>
        <v>0</v>
      </c>
      <c r="M21" s="107">
        <f t="shared" si="5"/>
        <v>0</v>
      </c>
      <c r="N21" s="104">
        <f>O21+P21+Q21</f>
        <v>0</v>
      </c>
      <c r="O21" s="106">
        <f t="shared" si="6"/>
        <v>0</v>
      </c>
      <c r="P21" s="106">
        <f t="shared" si="7"/>
        <v>0</v>
      </c>
      <c r="Q21" s="107">
        <f t="shared" si="8"/>
        <v>0</v>
      </c>
      <c r="R21" s="104">
        <f>SUM(S21:U21)</f>
        <v>0</v>
      </c>
      <c r="S21" s="106">
        <f t="shared" si="9"/>
        <v>0</v>
      </c>
      <c r="T21" s="106">
        <f t="shared" si="10"/>
        <v>0</v>
      </c>
      <c r="U21" s="107">
        <f t="shared" si="11"/>
        <v>0</v>
      </c>
      <c r="V21" s="102"/>
      <c r="W21" s="103">
        <f>X21+AB21+AF21+AJ21</f>
        <v>0</v>
      </c>
      <c r="X21" s="104">
        <f>SUM(Y21:AA21)</f>
        <v>0</v>
      </c>
      <c r="Y21" s="106"/>
      <c r="Z21" s="106"/>
      <c r="AA21" s="107"/>
      <c r="AB21" s="104">
        <f>SUM(AC21:AE21)</f>
        <v>0</v>
      </c>
      <c r="AC21" s="106"/>
      <c r="AD21" s="106"/>
      <c r="AE21" s="107"/>
      <c r="AF21" s="104">
        <f>SUM(AG21:AI21)</f>
        <v>0</v>
      </c>
      <c r="AG21" s="106"/>
      <c r="AH21" s="106"/>
      <c r="AI21" s="107"/>
      <c r="AJ21" s="104">
        <f>SUM(AK21:AM21)</f>
        <v>0</v>
      </c>
      <c r="AK21" s="106"/>
      <c r="AL21" s="106"/>
      <c r="AM21" s="107"/>
      <c r="AN21" s="115"/>
      <c r="AO21" s="103">
        <f>AP21+AT21+AX21+BB21</f>
        <v>0</v>
      </c>
      <c r="AP21" s="104">
        <f>SUM(AQ21:AS21)</f>
        <v>0</v>
      </c>
      <c r="AQ21" s="106"/>
      <c r="AR21" s="106"/>
      <c r="AS21" s="107"/>
      <c r="AT21" s="104">
        <f>SUM(AU21:AW21)</f>
        <v>0</v>
      </c>
      <c r="AU21" s="106"/>
      <c r="AV21" s="106"/>
      <c r="AW21" s="107"/>
      <c r="AX21" s="104">
        <f>SUM(AY21:BA21)</f>
        <v>0</v>
      </c>
      <c r="AY21" s="106"/>
      <c r="AZ21" s="106"/>
      <c r="BA21" s="107"/>
      <c r="BB21" s="104">
        <f>SUM(BC21:BE21)</f>
        <v>0</v>
      </c>
      <c r="BC21" s="106"/>
      <c r="BD21" s="106"/>
      <c r="BE21" s="107"/>
      <c r="BF21" s="103">
        <f>BG21+BK21+BO21+BS21</f>
        <v>0</v>
      </c>
      <c r="BG21" s="104">
        <f>SUM(BH21:BJ21)</f>
        <v>0</v>
      </c>
      <c r="BH21" s="106"/>
      <c r="BI21" s="106"/>
      <c r="BJ21" s="107"/>
      <c r="BK21" s="104">
        <f>SUM(BL21:BN21)</f>
        <v>0</v>
      </c>
      <c r="BL21" s="106"/>
      <c r="BM21" s="106"/>
      <c r="BN21" s="107"/>
      <c r="BO21" s="104">
        <f>SUM(BP21:BR21)</f>
        <v>0</v>
      </c>
      <c r="BP21" s="106"/>
      <c r="BQ21" s="106"/>
      <c r="BR21" s="107"/>
      <c r="BS21" s="104">
        <f>SUM(BT21:BV21)</f>
        <v>0</v>
      </c>
      <c r="BT21" s="106"/>
      <c r="BU21" s="106"/>
      <c r="BV21" s="107"/>
    </row>
    <row r="22" spans="1:74" s="49" customFormat="1" ht="62.25" customHeight="1">
      <c r="A22" s="21" t="s">
        <v>150</v>
      </c>
      <c r="B22" s="44" t="s">
        <v>33</v>
      </c>
      <c r="C22" s="30" t="s">
        <v>154</v>
      </c>
      <c r="D22" s="30">
        <f t="shared" si="32"/>
        <v>0</v>
      </c>
      <c r="E22" s="40">
        <f>F22+J22+N22+R22</f>
        <v>0</v>
      </c>
      <c r="F22" s="41">
        <f>G22+H22+I22</f>
        <v>0</v>
      </c>
      <c r="G22" s="42">
        <f t="shared" si="0"/>
        <v>0</v>
      </c>
      <c r="H22" s="42">
        <f t="shared" si="1"/>
        <v>0</v>
      </c>
      <c r="I22" s="43">
        <f t="shared" si="2"/>
        <v>0</v>
      </c>
      <c r="J22" s="41">
        <f>K22+L22+M22</f>
        <v>0</v>
      </c>
      <c r="K22" s="42">
        <f t="shared" si="3"/>
        <v>0</v>
      </c>
      <c r="L22" s="42">
        <f t="shared" si="4"/>
        <v>0</v>
      </c>
      <c r="M22" s="43">
        <f t="shared" si="5"/>
        <v>0</v>
      </c>
      <c r="N22" s="41">
        <f>O22+P22+Q22</f>
        <v>0</v>
      </c>
      <c r="O22" s="42">
        <f t="shared" si="6"/>
        <v>0</v>
      </c>
      <c r="P22" s="42">
        <f t="shared" si="7"/>
        <v>0</v>
      </c>
      <c r="Q22" s="43">
        <f t="shared" si="8"/>
        <v>0</v>
      </c>
      <c r="R22" s="41">
        <f>SUM(S22:U22)</f>
        <v>0</v>
      </c>
      <c r="S22" s="42">
        <f t="shared" si="9"/>
        <v>0</v>
      </c>
      <c r="T22" s="42">
        <f t="shared" si="10"/>
        <v>0</v>
      </c>
      <c r="U22" s="43">
        <f t="shared" si="11"/>
        <v>0</v>
      </c>
      <c r="V22" s="30"/>
      <c r="W22" s="40">
        <f>X22+AB22+AF22+AJ22</f>
        <v>0</v>
      </c>
      <c r="X22" s="41">
        <f>SUM(Y22:AA22)</f>
        <v>0</v>
      </c>
      <c r="Y22" s="42"/>
      <c r="Z22" s="42"/>
      <c r="AA22" s="43"/>
      <c r="AB22" s="41">
        <f>SUM(AC22:AE22)</f>
        <v>0</v>
      </c>
      <c r="AC22" s="42"/>
      <c r="AD22" s="42"/>
      <c r="AE22" s="43"/>
      <c r="AF22" s="41">
        <f>SUM(AG22:AI22)</f>
        <v>0</v>
      </c>
      <c r="AG22" s="42"/>
      <c r="AH22" s="42"/>
      <c r="AI22" s="43"/>
      <c r="AJ22" s="41">
        <f>SUM(AK22:AM22)</f>
        <v>0</v>
      </c>
      <c r="AK22" s="42"/>
      <c r="AL22" s="42"/>
      <c r="AM22" s="43"/>
      <c r="AN22" s="75"/>
      <c r="AO22" s="40">
        <f>AP22+AT22+AX22+BB22</f>
        <v>0</v>
      </c>
      <c r="AP22" s="41">
        <f>SUM(AQ22:AS22)</f>
        <v>0</v>
      </c>
      <c r="AQ22" s="42"/>
      <c r="AR22" s="42"/>
      <c r="AS22" s="43"/>
      <c r="AT22" s="41">
        <f>SUM(AU22:AW22)</f>
        <v>0</v>
      </c>
      <c r="AU22" s="42"/>
      <c r="AV22" s="42"/>
      <c r="AW22" s="43"/>
      <c r="AX22" s="41">
        <f>SUM(AY22:BA22)</f>
        <v>0</v>
      </c>
      <c r="AY22" s="42"/>
      <c r="AZ22" s="42"/>
      <c r="BA22" s="43"/>
      <c r="BB22" s="41">
        <f>SUM(BC22:BE22)</f>
        <v>0</v>
      </c>
      <c r="BC22" s="42"/>
      <c r="BD22" s="42"/>
      <c r="BE22" s="43"/>
      <c r="BF22" s="40">
        <f>BG22+BK22+BO22+BS22</f>
        <v>0</v>
      </c>
      <c r="BG22" s="41">
        <f>SUM(BH22:BJ22)</f>
        <v>0</v>
      </c>
      <c r="BH22" s="42"/>
      <c r="BI22" s="42"/>
      <c r="BJ22" s="43"/>
      <c r="BK22" s="41">
        <f>SUM(BL22:BN22)</f>
        <v>0</v>
      </c>
      <c r="BL22" s="42"/>
      <c r="BM22" s="42"/>
      <c r="BN22" s="43"/>
      <c r="BO22" s="41">
        <f>SUM(BP22:BR22)</f>
        <v>0</v>
      </c>
      <c r="BP22" s="42"/>
      <c r="BQ22" s="42"/>
      <c r="BR22" s="43"/>
      <c r="BS22" s="41">
        <f>SUM(BT22:BV22)</f>
        <v>0</v>
      </c>
      <c r="BT22" s="42"/>
      <c r="BU22" s="42"/>
      <c r="BV22" s="43"/>
    </row>
    <row r="23" spans="1:74" s="49" customFormat="1" ht="45" customHeight="1">
      <c r="A23" s="21" t="s">
        <v>151</v>
      </c>
      <c r="B23" s="44" t="s">
        <v>34</v>
      </c>
      <c r="C23" s="30" t="s">
        <v>155</v>
      </c>
      <c r="D23" s="30">
        <f t="shared" si="32"/>
        <v>0</v>
      </c>
      <c r="E23" s="40">
        <f>F23+J23+N23+R23</f>
        <v>0</v>
      </c>
      <c r="F23" s="41">
        <f>G23+H23+I23</f>
        <v>0</v>
      </c>
      <c r="G23" s="42">
        <f t="shared" si="0"/>
        <v>0</v>
      </c>
      <c r="H23" s="42">
        <f t="shared" si="1"/>
        <v>0</v>
      </c>
      <c r="I23" s="43">
        <f t="shared" si="2"/>
        <v>0</v>
      </c>
      <c r="J23" s="41">
        <f>K23+L23+M23</f>
        <v>0</v>
      </c>
      <c r="K23" s="42">
        <f t="shared" si="3"/>
        <v>0</v>
      </c>
      <c r="L23" s="42">
        <f t="shared" si="4"/>
        <v>0</v>
      </c>
      <c r="M23" s="43">
        <f t="shared" si="5"/>
        <v>0</v>
      </c>
      <c r="N23" s="41">
        <f>O23+P23+Q23</f>
        <v>0</v>
      </c>
      <c r="O23" s="42">
        <f t="shared" si="6"/>
        <v>0</v>
      </c>
      <c r="P23" s="42">
        <f t="shared" si="7"/>
        <v>0</v>
      </c>
      <c r="Q23" s="43">
        <f t="shared" si="8"/>
        <v>0</v>
      </c>
      <c r="R23" s="41">
        <f>SUM(S23:U23)</f>
        <v>0</v>
      </c>
      <c r="S23" s="42">
        <f t="shared" si="9"/>
        <v>0</v>
      </c>
      <c r="T23" s="42">
        <f t="shared" si="10"/>
        <v>0</v>
      </c>
      <c r="U23" s="43">
        <f t="shared" si="11"/>
        <v>0</v>
      </c>
      <c r="V23" s="30"/>
      <c r="W23" s="40">
        <f>X23+AB23+AF23+AJ23</f>
        <v>0</v>
      </c>
      <c r="X23" s="41">
        <f>SUM(Y23:AA23)</f>
        <v>0</v>
      </c>
      <c r="Y23" s="42"/>
      <c r="Z23" s="42"/>
      <c r="AA23" s="43"/>
      <c r="AB23" s="41">
        <f>SUM(AC23:AE23)</f>
        <v>0</v>
      </c>
      <c r="AC23" s="42"/>
      <c r="AD23" s="42"/>
      <c r="AE23" s="43"/>
      <c r="AF23" s="41">
        <f>SUM(AG23:AI23)</f>
        <v>0</v>
      </c>
      <c r="AG23" s="42"/>
      <c r="AH23" s="42"/>
      <c r="AI23" s="43"/>
      <c r="AJ23" s="41">
        <f>SUM(AK23:AM23)</f>
        <v>0</v>
      </c>
      <c r="AK23" s="42"/>
      <c r="AL23" s="42"/>
      <c r="AM23" s="43"/>
      <c r="AN23" s="75"/>
      <c r="AO23" s="40">
        <f>AP23+AT23+AX23+BB23</f>
        <v>0</v>
      </c>
      <c r="AP23" s="41">
        <f>SUM(AQ23:AS23)</f>
        <v>0</v>
      </c>
      <c r="AQ23" s="42"/>
      <c r="AR23" s="42"/>
      <c r="AS23" s="43"/>
      <c r="AT23" s="41">
        <f>SUM(AU23:AW23)</f>
        <v>0</v>
      </c>
      <c r="AU23" s="42"/>
      <c r="AV23" s="42"/>
      <c r="AW23" s="43"/>
      <c r="AX23" s="41">
        <f>SUM(AY23:BA23)</f>
        <v>0</v>
      </c>
      <c r="AY23" s="42"/>
      <c r="AZ23" s="42"/>
      <c r="BA23" s="43"/>
      <c r="BB23" s="41">
        <f>SUM(BC23:BE23)</f>
        <v>0</v>
      </c>
      <c r="BC23" s="42"/>
      <c r="BD23" s="42"/>
      <c r="BE23" s="43"/>
      <c r="BF23" s="40">
        <f>BG23+BK23+BO23+BS23</f>
        <v>0</v>
      </c>
      <c r="BG23" s="41">
        <f>SUM(BH23:BJ23)</f>
        <v>0</v>
      </c>
      <c r="BH23" s="42"/>
      <c r="BI23" s="42"/>
      <c r="BJ23" s="43"/>
      <c r="BK23" s="41">
        <f>SUM(BL23:BN23)</f>
        <v>0</v>
      </c>
      <c r="BL23" s="42"/>
      <c r="BM23" s="42"/>
      <c r="BN23" s="43"/>
      <c r="BO23" s="41">
        <f>SUM(BP23:BR23)</f>
        <v>0</v>
      </c>
      <c r="BP23" s="42"/>
      <c r="BQ23" s="42"/>
      <c r="BR23" s="43"/>
      <c r="BS23" s="41">
        <f>SUM(BT23:BV23)</f>
        <v>0</v>
      </c>
      <c r="BT23" s="42"/>
      <c r="BU23" s="42"/>
      <c r="BV23" s="43"/>
    </row>
    <row r="24" spans="1:74" s="49" customFormat="1" ht="28.5" customHeight="1">
      <c r="A24" s="21" t="s">
        <v>13</v>
      </c>
      <c r="B24" s="44" t="s">
        <v>35</v>
      </c>
      <c r="C24" s="30" t="s">
        <v>14</v>
      </c>
      <c r="D24" s="30">
        <f t="shared" si="32"/>
        <v>0</v>
      </c>
      <c r="E24" s="40">
        <f t="shared" si="12"/>
        <v>0</v>
      </c>
      <c r="F24" s="41">
        <f t="shared" si="13"/>
        <v>0</v>
      </c>
      <c r="G24" s="42">
        <f t="shared" si="0"/>
        <v>0</v>
      </c>
      <c r="H24" s="42">
        <f t="shared" si="1"/>
        <v>0</v>
      </c>
      <c r="I24" s="43">
        <f t="shared" si="2"/>
        <v>0</v>
      </c>
      <c r="J24" s="41">
        <f t="shared" si="14"/>
        <v>0</v>
      </c>
      <c r="K24" s="42">
        <f t="shared" si="3"/>
        <v>0</v>
      </c>
      <c r="L24" s="42">
        <f t="shared" si="4"/>
        <v>0</v>
      </c>
      <c r="M24" s="43">
        <f t="shared" si="5"/>
        <v>0</v>
      </c>
      <c r="N24" s="41">
        <f t="shared" si="15"/>
        <v>0</v>
      </c>
      <c r="O24" s="42">
        <f t="shared" si="6"/>
        <v>0</v>
      </c>
      <c r="P24" s="42">
        <f t="shared" si="7"/>
        <v>0</v>
      </c>
      <c r="Q24" s="43">
        <f t="shared" si="8"/>
        <v>0</v>
      </c>
      <c r="R24" s="41">
        <f t="shared" si="16"/>
        <v>0</v>
      </c>
      <c r="S24" s="42">
        <f t="shared" si="9"/>
        <v>0</v>
      </c>
      <c r="T24" s="42">
        <f t="shared" si="10"/>
        <v>0</v>
      </c>
      <c r="U24" s="43">
        <f t="shared" si="11"/>
        <v>0</v>
      </c>
      <c r="V24" s="30"/>
      <c r="W24" s="40">
        <f t="shared" si="17"/>
        <v>0</v>
      </c>
      <c r="X24" s="41">
        <f t="shared" si="19"/>
        <v>0</v>
      </c>
      <c r="Y24" s="42"/>
      <c r="Z24" s="42"/>
      <c r="AA24" s="43"/>
      <c r="AB24" s="41">
        <f t="shared" si="20"/>
        <v>0</v>
      </c>
      <c r="AC24" s="42"/>
      <c r="AD24" s="42"/>
      <c r="AE24" s="43"/>
      <c r="AF24" s="41">
        <f t="shared" si="21"/>
        <v>0</v>
      </c>
      <c r="AG24" s="42"/>
      <c r="AH24" s="42"/>
      <c r="AI24" s="43"/>
      <c r="AJ24" s="41">
        <f t="shared" si="22"/>
        <v>0</v>
      </c>
      <c r="AK24" s="42"/>
      <c r="AL24" s="42"/>
      <c r="AM24" s="43"/>
      <c r="AN24" s="75"/>
      <c r="AO24" s="40">
        <f t="shared" si="18"/>
        <v>0</v>
      </c>
      <c r="AP24" s="41">
        <f t="shared" si="23"/>
        <v>0</v>
      </c>
      <c r="AQ24" s="42"/>
      <c r="AR24" s="42"/>
      <c r="AS24" s="43"/>
      <c r="AT24" s="41">
        <f t="shared" si="24"/>
        <v>0</v>
      </c>
      <c r="AU24" s="42"/>
      <c r="AV24" s="42"/>
      <c r="AW24" s="43"/>
      <c r="AX24" s="41">
        <f t="shared" si="25"/>
        <v>0</v>
      </c>
      <c r="AY24" s="42"/>
      <c r="AZ24" s="42"/>
      <c r="BA24" s="43"/>
      <c r="BB24" s="41">
        <f t="shared" si="26"/>
        <v>0</v>
      </c>
      <c r="BC24" s="42"/>
      <c r="BD24" s="42"/>
      <c r="BE24" s="43"/>
      <c r="BF24" s="40">
        <f t="shared" si="27"/>
        <v>0</v>
      </c>
      <c r="BG24" s="41">
        <f t="shared" si="28"/>
        <v>0</v>
      </c>
      <c r="BH24" s="42"/>
      <c r="BI24" s="42"/>
      <c r="BJ24" s="43"/>
      <c r="BK24" s="41">
        <f t="shared" si="29"/>
        <v>0</v>
      </c>
      <c r="BL24" s="42"/>
      <c r="BM24" s="42"/>
      <c r="BN24" s="43"/>
      <c r="BO24" s="41">
        <f t="shared" si="30"/>
        <v>0</v>
      </c>
      <c r="BP24" s="42"/>
      <c r="BQ24" s="42"/>
      <c r="BR24" s="43"/>
      <c r="BS24" s="41">
        <f t="shared" si="31"/>
        <v>0</v>
      </c>
      <c r="BT24" s="42"/>
      <c r="BU24" s="42"/>
      <c r="BV24" s="43"/>
    </row>
    <row r="25" spans="1:74" s="49" customFormat="1" ht="50.25" customHeight="1">
      <c r="A25" s="21" t="s">
        <v>48</v>
      </c>
      <c r="B25" s="44" t="s">
        <v>36</v>
      </c>
      <c r="C25" s="30" t="s">
        <v>49</v>
      </c>
      <c r="D25" s="30">
        <f t="shared" si="32"/>
        <v>0</v>
      </c>
      <c r="E25" s="40">
        <f t="shared" si="12"/>
        <v>0</v>
      </c>
      <c r="F25" s="41">
        <f t="shared" si="13"/>
        <v>0</v>
      </c>
      <c r="G25" s="42">
        <f t="shared" si="0"/>
        <v>0</v>
      </c>
      <c r="H25" s="42">
        <f t="shared" si="1"/>
        <v>0</v>
      </c>
      <c r="I25" s="43">
        <f t="shared" si="2"/>
        <v>0</v>
      </c>
      <c r="J25" s="41">
        <f t="shared" si="14"/>
        <v>0</v>
      </c>
      <c r="K25" s="42">
        <f t="shared" si="3"/>
        <v>0</v>
      </c>
      <c r="L25" s="42">
        <f t="shared" si="4"/>
        <v>0</v>
      </c>
      <c r="M25" s="43">
        <f t="shared" si="5"/>
        <v>0</v>
      </c>
      <c r="N25" s="41">
        <f t="shared" si="15"/>
        <v>0</v>
      </c>
      <c r="O25" s="42">
        <f t="shared" si="6"/>
        <v>0</v>
      </c>
      <c r="P25" s="42">
        <f t="shared" si="7"/>
        <v>0</v>
      </c>
      <c r="Q25" s="43">
        <f t="shared" si="8"/>
        <v>0</v>
      </c>
      <c r="R25" s="41">
        <f t="shared" si="16"/>
        <v>0</v>
      </c>
      <c r="S25" s="42">
        <f t="shared" si="9"/>
        <v>0</v>
      </c>
      <c r="T25" s="42">
        <f t="shared" si="10"/>
        <v>0</v>
      </c>
      <c r="U25" s="43">
        <f t="shared" si="11"/>
        <v>0</v>
      </c>
      <c r="V25" s="30"/>
      <c r="W25" s="40">
        <f t="shared" si="17"/>
        <v>0</v>
      </c>
      <c r="X25" s="41">
        <f t="shared" si="19"/>
        <v>0</v>
      </c>
      <c r="Y25" s="42"/>
      <c r="Z25" s="42"/>
      <c r="AA25" s="43"/>
      <c r="AB25" s="41">
        <f t="shared" si="20"/>
        <v>0</v>
      </c>
      <c r="AC25" s="42"/>
      <c r="AD25" s="42"/>
      <c r="AE25" s="43"/>
      <c r="AF25" s="41">
        <f t="shared" si="21"/>
        <v>0</v>
      </c>
      <c r="AG25" s="42"/>
      <c r="AH25" s="42"/>
      <c r="AI25" s="43"/>
      <c r="AJ25" s="41">
        <f t="shared" si="22"/>
        <v>0</v>
      </c>
      <c r="AK25" s="42"/>
      <c r="AL25" s="42"/>
      <c r="AM25" s="43"/>
      <c r="AN25" s="75"/>
      <c r="AO25" s="40">
        <f t="shared" si="18"/>
        <v>0</v>
      </c>
      <c r="AP25" s="41">
        <f t="shared" si="23"/>
        <v>0</v>
      </c>
      <c r="AQ25" s="42"/>
      <c r="AR25" s="42"/>
      <c r="AS25" s="43"/>
      <c r="AT25" s="41">
        <f t="shared" si="24"/>
        <v>0</v>
      </c>
      <c r="AU25" s="42"/>
      <c r="AV25" s="42"/>
      <c r="AW25" s="43"/>
      <c r="AX25" s="41">
        <f t="shared" si="25"/>
        <v>0</v>
      </c>
      <c r="AY25" s="42"/>
      <c r="AZ25" s="42"/>
      <c r="BA25" s="43"/>
      <c r="BB25" s="41">
        <f t="shared" si="26"/>
        <v>0</v>
      </c>
      <c r="BC25" s="42"/>
      <c r="BD25" s="42"/>
      <c r="BE25" s="43"/>
      <c r="BF25" s="40">
        <f t="shared" si="27"/>
        <v>0</v>
      </c>
      <c r="BG25" s="41">
        <f t="shared" si="28"/>
        <v>0</v>
      </c>
      <c r="BH25" s="42"/>
      <c r="BI25" s="42"/>
      <c r="BJ25" s="43"/>
      <c r="BK25" s="41">
        <f t="shared" si="29"/>
        <v>0</v>
      </c>
      <c r="BL25" s="42"/>
      <c r="BM25" s="42"/>
      <c r="BN25" s="43"/>
      <c r="BO25" s="41">
        <f t="shared" si="30"/>
        <v>0</v>
      </c>
      <c r="BP25" s="42"/>
      <c r="BQ25" s="42"/>
      <c r="BR25" s="43"/>
      <c r="BS25" s="41">
        <f t="shared" si="31"/>
        <v>0</v>
      </c>
      <c r="BT25" s="42"/>
      <c r="BU25" s="42"/>
      <c r="BV25" s="43"/>
    </row>
    <row r="26" spans="1:74" s="49" customFormat="1" ht="15.75">
      <c r="A26" s="21" t="s">
        <v>15</v>
      </c>
      <c r="B26" s="44" t="s">
        <v>37</v>
      </c>
      <c r="C26" s="30" t="s">
        <v>16</v>
      </c>
      <c r="D26" s="30">
        <f t="shared" si="32"/>
        <v>0</v>
      </c>
      <c r="E26" s="40">
        <f t="shared" si="12"/>
        <v>0</v>
      </c>
      <c r="F26" s="41">
        <f t="shared" si="13"/>
        <v>0</v>
      </c>
      <c r="G26" s="42">
        <f t="shared" si="0"/>
        <v>0</v>
      </c>
      <c r="H26" s="42">
        <f t="shared" si="1"/>
        <v>0</v>
      </c>
      <c r="I26" s="43">
        <f t="shared" si="2"/>
        <v>0</v>
      </c>
      <c r="J26" s="41">
        <f t="shared" si="14"/>
        <v>0</v>
      </c>
      <c r="K26" s="42">
        <f t="shared" si="3"/>
        <v>0</v>
      </c>
      <c r="L26" s="42">
        <f t="shared" si="4"/>
        <v>0</v>
      </c>
      <c r="M26" s="43">
        <f t="shared" si="5"/>
        <v>0</v>
      </c>
      <c r="N26" s="41">
        <f t="shared" si="15"/>
        <v>0</v>
      </c>
      <c r="O26" s="42">
        <f t="shared" si="6"/>
        <v>0</v>
      </c>
      <c r="P26" s="42">
        <f t="shared" si="7"/>
        <v>0</v>
      </c>
      <c r="Q26" s="43">
        <f t="shared" si="8"/>
        <v>0</v>
      </c>
      <c r="R26" s="41">
        <f t="shared" si="16"/>
        <v>0</v>
      </c>
      <c r="S26" s="42">
        <f t="shared" si="9"/>
        <v>0</v>
      </c>
      <c r="T26" s="42">
        <f t="shared" si="10"/>
        <v>0</v>
      </c>
      <c r="U26" s="43">
        <f t="shared" si="11"/>
        <v>0</v>
      </c>
      <c r="V26" s="30"/>
      <c r="W26" s="40">
        <f t="shared" si="17"/>
        <v>0</v>
      </c>
      <c r="X26" s="41">
        <f t="shared" si="19"/>
        <v>0</v>
      </c>
      <c r="Y26" s="42"/>
      <c r="Z26" s="42"/>
      <c r="AA26" s="43"/>
      <c r="AB26" s="41">
        <f t="shared" si="20"/>
        <v>0</v>
      </c>
      <c r="AC26" s="42"/>
      <c r="AD26" s="42"/>
      <c r="AE26" s="43"/>
      <c r="AF26" s="41">
        <f t="shared" si="21"/>
        <v>0</v>
      </c>
      <c r="AG26" s="42"/>
      <c r="AH26" s="42"/>
      <c r="AI26" s="43"/>
      <c r="AJ26" s="41">
        <f t="shared" si="22"/>
        <v>0</v>
      </c>
      <c r="AK26" s="42"/>
      <c r="AL26" s="42"/>
      <c r="AM26" s="43"/>
      <c r="AN26" s="75"/>
      <c r="AO26" s="40">
        <f t="shared" si="18"/>
        <v>0</v>
      </c>
      <c r="AP26" s="41">
        <f t="shared" si="23"/>
        <v>0</v>
      </c>
      <c r="AQ26" s="42"/>
      <c r="AR26" s="42"/>
      <c r="AS26" s="43"/>
      <c r="AT26" s="41">
        <f t="shared" si="24"/>
        <v>0</v>
      </c>
      <c r="AU26" s="42"/>
      <c r="AV26" s="42"/>
      <c r="AW26" s="43"/>
      <c r="AX26" s="41">
        <f t="shared" si="25"/>
        <v>0</v>
      </c>
      <c r="AY26" s="42"/>
      <c r="AZ26" s="42"/>
      <c r="BA26" s="43"/>
      <c r="BB26" s="41">
        <f t="shared" si="26"/>
        <v>0</v>
      </c>
      <c r="BC26" s="42"/>
      <c r="BD26" s="42"/>
      <c r="BE26" s="43"/>
      <c r="BF26" s="40">
        <f t="shared" si="27"/>
        <v>0</v>
      </c>
      <c r="BG26" s="41">
        <f t="shared" si="28"/>
        <v>0</v>
      </c>
      <c r="BH26" s="42"/>
      <c r="BI26" s="42"/>
      <c r="BJ26" s="43"/>
      <c r="BK26" s="41">
        <f t="shared" si="29"/>
        <v>0</v>
      </c>
      <c r="BL26" s="42"/>
      <c r="BM26" s="42"/>
      <c r="BN26" s="43"/>
      <c r="BO26" s="41">
        <f t="shared" si="30"/>
        <v>0</v>
      </c>
      <c r="BP26" s="42"/>
      <c r="BQ26" s="42"/>
      <c r="BR26" s="43"/>
      <c r="BS26" s="41">
        <f t="shared" si="31"/>
        <v>0</v>
      </c>
      <c r="BT26" s="42"/>
      <c r="BU26" s="42"/>
      <c r="BV26" s="43"/>
    </row>
    <row r="27" spans="1:74" s="49" customFormat="1" ht="31.5">
      <c r="A27" s="21" t="s">
        <v>50</v>
      </c>
      <c r="B27" s="44" t="s">
        <v>38</v>
      </c>
      <c r="C27" s="30" t="s">
        <v>51</v>
      </c>
      <c r="D27" s="30">
        <f t="shared" si="32"/>
        <v>0</v>
      </c>
      <c r="E27" s="40">
        <f t="shared" si="12"/>
        <v>0</v>
      </c>
      <c r="F27" s="41">
        <f t="shared" si="13"/>
        <v>0</v>
      </c>
      <c r="G27" s="42">
        <f t="shared" si="0"/>
        <v>0</v>
      </c>
      <c r="H27" s="42">
        <f t="shared" si="1"/>
        <v>0</v>
      </c>
      <c r="I27" s="43">
        <f t="shared" si="2"/>
        <v>0</v>
      </c>
      <c r="J27" s="41">
        <f t="shared" si="14"/>
        <v>0</v>
      </c>
      <c r="K27" s="42">
        <f t="shared" si="3"/>
        <v>0</v>
      </c>
      <c r="L27" s="42">
        <f t="shared" si="4"/>
        <v>0</v>
      </c>
      <c r="M27" s="43">
        <f t="shared" si="5"/>
        <v>0</v>
      </c>
      <c r="N27" s="41">
        <f t="shared" si="15"/>
        <v>0</v>
      </c>
      <c r="O27" s="42">
        <f t="shared" si="6"/>
        <v>0</v>
      </c>
      <c r="P27" s="42">
        <f t="shared" si="7"/>
        <v>0</v>
      </c>
      <c r="Q27" s="43">
        <f t="shared" si="8"/>
        <v>0</v>
      </c>
      <c r="R27" s="41">
        <f t="shared" si="16"/>
        <v>0</v>
      </c>
      <c r="S27" s="42">
        <f t="shared" si="9"/>
        <v>0</v>
      </c>
      <c r="T27" s="42">
        <f t="shared" si="10"/>
        <v>0</v>
      </c>
      <c r="U27" s="43">
        <f t="shared" si="11"/>
        <v>0</v>
      </c>
      <c r="V27" s="30"/>
      <c r="W27" s="40">
        <f t="shared" si="17"/>
        <v>0</v>
      </c>
      <c r="X27" s="41">
        <f t="shared" si="19"/>
        <v>0</v>
      </c>
      <c r="Y27" s="42"/>
      <c r="Z27" s="42"/>
      <c r="AA27" s="43"/>
      <c r="AB27" s="41">
        <f t="shared" si="20"/>
        <v>0</v>
      </c>
      <c r="AC27" s="42"/>
      <c r="AD27" s="42"/>
      <c r="AE27" s="43"/>
      <c r="AF27" s="41">
        <f t="shared" si="21"/>
        <v>0</v>
      </c>
      <c r="AG27" s="42"/>
      <c r="AH27" s="42"/>
      <c r="AI27" s="43"/>
      <c r="AJ27" s="41">
        <f t="shared" si="22"/>
        <v>0</v>
      </c>
      <c r="AK27" s="42"/>
      <c r="AL27" s="42"/>
      <c r="AM27" s="43"/>
      <c r="AN27" s="75"/>
      <c r="AO27" s="40">
        <f t="shared" si="18"/>
        <v>0</v>
      </c>
      <c r="AP27" s="41">
        <f t="shared" si="23"/>
        <v>0</v>
      </c>
      <c r="AQ27" s="42"/>
      <c r="AR27" s="42"/>
      <c r="AS27" s="43"/>
      <c r="AT27" s="41">
        <f t="shared" si="24"/>
        <v>0</v>
      </c>
      <c r="AU27" s="42"/>
      <c r="AV27" s="42"/>
      <c r="AW27" s="43"/>
      <c r="AX27" s="41">
        <f t="shared" si="25"/>
        <v>0</v>
      </c>
      <c r="AY27" s="42"/>
      <c r="AZ27" s="42"/>
      <c r="BA27" s="43"/>
      <c r="BB27" s="41">
        <f t="shared" si="26"/>
        <v>0</v>
      </c>
      <c r="BC27" s="42"/>
      <c r="BD27" s="42"/>
      <c r="BE27" s="43"/>
      <c r="BF27" s="40">
        <f t="shared" si="27"/>
        <v>0</v>
      </c>
      <c r="BG27" s="41">
        <f t="shared" si="28"/>
        <v>0</v>
      </c>
      <c r="BH27" s="42"/>
      <c r="BI27" s="42"/>
      <c r="BJ27" s="43"/>
      <c r="BK27" s="41">
        <f t="shared" si="29"/>
        <v>0</v>
      </c>
      <c r="BL27" s="42"/>
      <c r="BM27" s="42"/>
      <c r="BN27" s="43"/>
      <c r="BO27" s="41">
        <f t="shared" si="30"/>
        <v>0</v>
      </c>
      <c r="BP27" s="42"/>
      <c r="BQ27" s="42"/>
      <c r="BR27" s="43"/>
      <c r="BS27" s="41">
        <f t="shared" si="31"/>
        <v>0</v>
      </c>
      <c r="BT27" s="42"/>
      <c r="BU27" s="42"/>
      <c r="BV27" s="43"/>
    </row>
    <row r="28" spans="1:74" s="49" customFormat="1" ht="22.5" customHeight="1">
      <c r="A28" s="21" t="s">
        <v>17</v>
      </c>
      <c r="B28" s="44" t="s">
        <v>39</v>
      </c>
      <c r="C28" s="84" t="s">
        <v>157</v>
      </c>
      <c r="D28" s="30">
        <f t="shared" si="32"/>
        <v>0</v>
      </c>
      <c r="E28" s="40">
        <f t="shared" si="12"/>
        <v>0</v>
      </c>
      <c r="F28" s="41">
        <f t="shared" si="13"/>
        <v>0</v>
      </c>
      <c r="G28" s="42">
        <f t="shared" si="0"/>
        <v>0</v>
      </c>
      <c r="H28" s="42">
        <f t="shared" si="1"/>
        <v>0</v>
      </c>
      <c r="I28" s="43">
        <f t="shared" si="2"/>
        <v>0</v>
      </c>
      <c r="J28" s="41">
        <f t="shared" si="14"/>
        <v>0</v>
      </c>
      <c r="K28" s="42">
        <f t="shared" si="3"/>
        <v>0</v>
      </c>
      <c r="L28" s="42">
        <f t="shared" si="4"/>
        <v>0</v>
      </c>
      <c r="M28" s="43">
        <f t="shared" si="5"/>
        <v>0</v>
      </c>
      <c r="N28" s="41">
        <f t="shared" si="15"/>
        <v>0</v>
      </c>
      <c r="O28" s="42">
        <f t="shared" si="6"/>
        <v>0</v>
      </c>
      <c r="P28" s="42">
        <f t="shared" si="7"/>
        <v>0</v>
      </c>
      <c r="Q28" s="43">
        <f t="shared" si="8"/>
        <v>0</v>
      </c>
      <c r="R28" s="41">
        <f t="shared" si="16"/>
        <v>0</v>
      </c>
      <c r="S28" s="42">
        <f t="shared" si="9"/>
        <v>0</v>
      </c>
      <c r="T28" s="42">
        <f t="shared" si="10"/>
        <v>0</v>
      </c>
      <c r="U28" s="43">
        <f t="shared" si="11"/>
        <v>0</v>
      </c>
      <c r="V28" s="30"/>
      <c r="W28" s="40">
        <f t="shared" si="17"/>
        <v>0</v>
      </c>
      <c r="X28" s="41">
        <f t="shared" si="19"/>
        <v>0</v>
      </c>
      <c r="Y28" s="42"/>
      <c r="Z28" s="42"/>
      <c r="AA28" s="43"/>
      <c r="AB28" s="41">
        <f t="shared" si="20"/>
        <v>0</v>
      </c>
      <c r="AC28" s="42"/>
      <c r="AD28" s="42"/>
      <c r="AE28" s="43"/>
      <c r="AF28" s="41">
        <f t="shared" si="21"/>
        <v>0</v>
      </c>
      <c r="AG28" s="42"/>
      <c r="AH28" s="42"/>
      <c r="AI28" s="43"/>
      <c r="AJ28" s="41">
        <f t="shared" si="22"/>
        <v>0</v>
      </c>
      <c r="AK28" s="42"/>
      <c r="AL28" s="42"/>
      <c r="AM28" s="43"/>
      <c r="AN28" s="75"/>
      <c r="AO28" s="40">
        <f t="shared" si="18"/>
        <v>0</v>
      </c>
      <c r="AP28" s="41">
        <f t="shared" si="23"/>
        <v>0</v>
      </c>
      <c r="AQ28" s="42"/>
      <c r="AR28" s="42"/>
      <c r="AS28" s="43"/>
      <c r="AT28" s="41">
        <f t="shared" si="24"/>
        <v>0</v>
      </c>
      <c r="AU28" s="42"/>
      <c r="AV28" s="42"/>
      <c r="AW28" s="43"/>
      <c r="AX28" s="41">
        <f t="shared" si="25"/>
        <v>0</v>
      </c>
      <c r="AY28" s="42"/>
      <c r="AZ28" s="42"/>
      <c r="BA28" s="43"/>
      <c r="BB28" s="41">
        <f t="shared" si="26"/>
        <v>0</v>
      </c>
      <c r="BC28" s="42"/>
      <c r="BD28" s="42"/>
      <c r="BE28" s="43"/>
      <c r="BF28" s="40">
        <f t="shared" si="27"/>
        <v>0</v>
      </c>
      <c r="BG28" s="41">
        <f t="shared" si="28"/>
        <v>0</v>
      </c>
      <c r="BH28" s="42"/>
      <c r="BI28" s="42"/>
      <c r="BJ28" s="43"/>
      <c r="BK28" s="41">
        <f t="shared" si="29"/>
        <v>0</v>
      </c>
      <c r="BL28" s="42"/>
      <c r="BM28" s="42"/>
      <c r="BN28" s="43"/>
      <c r="BO28" s="41">
        <f t="shared" si="30"/>
        <v>0</v>
      </c>
      <c r="BP28" s="42"/>
      <c r="BQ28" s="42"/>
      <c r="BR28" s="43"/>
      <c r="BS28" s="41">
        <f t="shared" si="31"/>
        <v>0</v>
      </c>
      <c r="BT28" s="42"/>
      <c r="BU28" s="42"/>
      <c r="BV28" s="43"/>
    </row>
    <row r="29" spans="1:74" s="49" customFormat="1" ht="31.5">
      <c r="A29" s="21" t="s">
        <v>18</v>
      </c>
      <c r="B29" s="44" t="s">
        <v>40</v>
      </c>
      <c r="C29" s="30" t="s">
        <v>47</v>
      </c>
      <c r="D29" s="30">
        <f t="shared" si="32"/>
        <v>0</v>
      </c>
      <c r="E29" s="40">
        <f t="shared" si="12"/>
        <v>0</v>
      </c>
      <c r="F29" s="41">
        <f t="shared" si="13"/>
        <v>0</v>
      </c>
      <c r="G29" s="42">
        <f t="shared" si="0"/>
        <v>0</v>
      </c>
      <c r="H29" s="42">
        <f t="shared" si="1"/>
        <v>0</v>
      </c>
      <c r="I29" s="43">
        <f t="shared" si="2"/>
        <v>0</v>
      </c>
      <c r="J29" s="41">
        <f t="shared" si="14"/>
        <v>0</v>
      </c>
      <c r="K29" s="42">
        <f t="shared" si="3"/>
        <v>0</v>
      </c>
      <c r="L29" s="42">
        <f t="shared" si="4"/>
        <v>0</v>
      </c>
      <c r="M29" s="43">
        <f t="shared" si="5"/>
        <v>0</v>
      </c>
      <c r="N29" s="41">
        <f t="shared" si="15"/>
        <v>0</v>
      </c>
      <c r="O29" s="42">
        <f t="shared" si="6"/>
        <v>0</v>
      </c>
      <c r="P29" s="42">
        <f t="shared" si="7"/>
        <v>0</v>
      </c>
      <c r="Q29" s="43">
        <f t="shared" si="8"/>
        <v>0</v>
      </c>
      <c r="R29" s="41">
        <f t="shared" si="16"/>
        <v>0</v>
      </c>
      <c r="S29" s="42">
        <f t="shared" si="9"/>
        <v>0</v>
      </c>
      <c r="T29" s="42">
        <f t="shared" si="10"/>
        <v>0</v>
      </c>
      <c r="U29" s="43">
        <f t="shared" si="11"/>
        <v>0</v>
      </c>
      <c r="V29" s="30"/>
      <c r="W29" s="40">
        <f t="shared" si="17"/>
        <v>0</v>
      </c>
      <c r="X29" s="41">
        <f t="shared" si="19"/>
        <v>0</v>
      </c>
      <c r="Y29" s="42"/>
      <c r="Z29" s="42"/>
      <c r="AA29" s="43"/>
      <c r="AB29" s="41">
        <f t="shared" si="20"/>
        <v>0</v>
      </c>
      <c r="AC29" s="42"/>
      <c r="AD29" s="42"/>
      <c r="AE29" s="43"/>
      <c r="AF29" s="41">
        <f t="shared" si="21"/>
        <v>0</v>
      </c>
      <c r="AG29" s="42"/>
      <c r="AH29" s="42"/>
      <c r="AI29" s="43"/>
      <c r="AJ29" s="41">
        <f t="shared" si="22"/>
        <v>0</v>
      </c>
      <c r="AK29" s="42"/>
      <c r="AL29" s="42"/>
      <c r="AM29" s="43"/>
      <c r="AN29" s="75"/>
      <c r="AO29" s="40">
        <f t="shared" si="18"/>
        <v>0</v>
      </c>
      <c r="AP29" s="41">
        <f t="shared" si="23"/>
        <v>0</v>
      </c>
      <c r="AQ29" s="42"/>
      <c r="AR29" s="42"/>
      <c r="AS29" s="43"/>
      <c r="AT29" s="41">
        <f t="shared" si="24"/>
        <v>0</v>
      </c>
      <c r="AU29" s="42"/>
      <c r="AV29" s="42"/>
      <c r="AW29" s="43"/>
      <c r="AX29" s="41">
        <f t="shared" si="25"/>
        <v>0</v>
      </c>
      <c r="AY29" s="42"/>
      <c r="AZ29" s="42"/>
      <c r="BA29" s="43"/>
      <c r="BB29" s="41">
        <f t="shared" si="26"/>
        <v>0</v>
      </c>
      <c r="BC29" s="42"/>
      <c r="BD29" s="42"/>
      <c r="BE29" s="43"/>
      <c r="BF29" s="40">
        <f t="shared" si="27"/>
        <v>0</v>
      </c>
      <c r="BG29" s="41">
        <f t="shared" si="28"/>
        <v>0</v>
      </c>
      <c r="BH29" s="42"/>
      <c r="BI29" s="42"/>
      <c r="BJ29" s="43"/>
      <c r="BK29" s="41">
        <f t="shared" si="29"/>
        <v>0</v>
      </c>
      <c r="BL29" s="42"/>
      <c r="BM29" s="42"/>
      <c r="BN29" s="43"/>
      <c r="BO29" s="41">
        <f t="shared" si="30"/>
        <v>0</v>
      </c>
      <c r="BP29" s="42"/>
      <c r="BQ29" s="42"/>
      <c r="BR29" s="43"/>
      <c r="BS29" s="41">
        <f t="shared" si="31"/>
        <v>0</v>
      </c>
      <c r="BT29" s="42"/>
      <c r="BU29" s="42"/>
      <c r="BV29" s="43"/>
    </row>
    <row r="30" spans="1:74" s="49" customFormat="1" ht="29.25" customHeight="1">
      <c r="A30" s="21" t="s">
        <v>19</v>
      </c>
      <c r="B30" s="44" t="s">
        <v>41</v>
      </c>
      <c r="C30" s="30" t="s">
        <v>135</v>
      </c>
      <c r="D30" s="30">
        <f t="shared" si="32"/>
        <v>1250</v>
      </c>
      <c r="E30" s="40">
        <f t="shared" si="12"/>
        <v>1250</v>
      </c>
      <c r="F30" s="41">
        <f t="shared" si="13"/>
        <v>146</v>
      </c>
      <c r="G30" s="42">
        <f t="shared" si="0"/>
        <v>65</v>
      </c>
      <c r="H30" s="42">
        <f t="shared" si="1"/>
        <v>56</v>
      </c>
      <c r="I30" s="43">
        <f t="shared" si="2"/>
        <v>25</v>
      </c>
      <c r="J30" s="41">
        <f t="shared" si="14"/>
        <v>30</v>
      </c>
      <c r="K30" s="42">
        <f t="shared" si="3"/>
        <v>10</v>
      </c>
      <c r="L30" s="42">
        <f t="shared" si="4"/>
        <v>10</v>
      </c>
      <c r="M30" s="43">
        <f t="shared" si="5"/>
        <v>10</v>
      </c>
      <c r="N30" s="41">
        <f t="shared" si="15"/>
        <v>55</v>
      </c>
      <c r="O30" s="42">
        <f t="shared" si="6"/>
        <v>10</v>
      </c>
      <c r="P30" s="42">
        <f t="shared" si="7"/>
        <v>25</v>
      </c>
      <c r="Q30" s="43">
        <f t="shared" si="8"/>
        <v>20</v>
      </c>
      <c r="R30" s="41">
        <f t="shared" si="16"/>
        <v>1019</v>
      </c>
      <c r="S30" s="42">
        <f t="shared" si="9"/>
        <v>210</v>
      </c>
      <c r="T30" s="42">
        <f t="shared" si="10"/>
        <v>600</v>
      </c>
      <c r="U30" s="43">
        <f t="shared" si="11"/>
        <v>209</v>
      </c>
      <c r="V30" s="30"/>
      <c r="W30" s="40">
        <f t="shared" si="17"/>
        <v>0</v>
      </c>
      <c r="X30" s="41">
        <f t="shared" si="19"/>
        <v>0</v>
      </c>
      <c r="Y30" s="42"/>
      <c r="Z30" s="42"/>
      <c r="AA30" s="43"/>
      <c r="AB30" s="41">
        <f t="shared" si="20"/>
        <v>0</v>
      </c>
      <c r="AC30" s="42"/>
      <c r="AD30" s="42"/>
      <c r="AE30" s="43"/>
      <c r="AF30" s="41">
        <f t="shared" si="21"/>
        <v>0</v>
      </c>
      <c r="AG30" s="42"/>
      <c r="AH30" s="42"/>
      <c r="AI30" s="43"/>
      <c r="AJ30" s="41">
        <f t="shared" si="22"/>
        <v>0</v>
      </c>
      <c r="AK30" s="42"/>
      <c r="AL30" s="42"/>
      <c r="AM30" s="43"/>
      <c r="AN30" s="75">
        <f>1250</f>
        <v>1250</v>
      </c>
      <c r="AO30" s="40">
        <f t="shared" si="18"/>
        <v>1250</v>
      </c>
      <c r="AP30" s="41">
        <f t="shared" si="23"/>
        <v>146</v>
      </c>
      <c r="AQ30" s="42">
        <f>65</f>
        <v>65</v>
      </c>
      <c r="AR30" s="42">
        <f>56</f>
        <v>56</v>
      </c>
      <c r="AS30" s="43">
        <f>25</f>
        <v>25</v>
      </c>
      <c r="AT30" s="41">
        <f t="shared" si="24"/>
        <v>30</v>
      </c>
      <c r="AU30" s="42">
        <f>10</f>
        <v>10</v>
      </c>
      <c r="AV30" s="42">
        <f>10</f>
        <v>10</v>
      </c>
      <c r="AW30" s="43">
        <f>10</f>
        <v>10</v>
      </c>
      <c r="AX30" s="41">
        <f t="shared" si="25"/>
        <v>55</v>
      </c>
      <c r="AY30" s="42">
        <f>10</f>
        <v>10</v>
      </c>
      <c r="AZ30" s="42">
        <f>25</f>
        <v>25</v>
      </c>
      <c r="BA30" s="43">
        <f>20</f>
        <v>20</v>
      </c>
      <c r="BB30" s="41">
        <f t="shared" si="26"/>
        <v>1019</v>
      </c>
      <c r="BC30" s="42">
        <f>210</f>
        <v>210</v>
      </c>
      <c r="BD30" s="42">
        <f>600</f>
        <v>600</v>
      </c>
      <c r="BE30" s="43">
        <f>209</f>
        <v>209</v>
      </c>
      <c r="BF30" s="40">
        <f t="shared" si="27"/>
        <v>0</v>
      </c>
      <c r="BG30" s="41">
        <f t="shared" si="28"/>
        <v>0</v>
      </c>
      <c r="BH30" s="42"/>
      <c r="BI30" s="42"/>
      <c r="BJ30" s="43"/>
      <c r="BK30" s="41">
        <f t="shared" si="29"/>
        <v>0</v>
      </c>
      <c r="BL30" s="42"/>
      <c r="BM30" s="42"/>
      <c r="BN30" s="43"/>
      <c r="BO30" s="41">
        <f t="shared" si="30"/>
        <v>0</v>
      </c>
      <c r="BP30" s="42"/>
      <c r="BQ30" s="42"/>
      <c r="BR30" s="43"/>
      <c r="BS30" s="41">
        <f t="shared" si="31"/>
        <v>0</v>
      </c>
      <c r="BT30" s="42"/>
      <c r="BU30" s="42"/>
      <c r="BV30" s="43"/>
    </row>
    <row r="31" spans="1:74" s="49" customFormat="1" ht="33.75" customHeight="1">
      <c r="A31" s="21" t="s">
        <v>20</v>
      </c>
      <c r="B31" s="44" t="s">
        <v>52</v>
      </c>
      <c r="C31" s="30" t="s">
        <v>85</v>
      </c>
      <c r="D31" s="30">
        <f t="shared" si="32"/>
        <v>0</v>
      </c>
      <c r="E31" s="40">
        <f t="shared" si="12"/>
        <v>0</v>
      </c>
      <c r="F31" s="41">
        <f t="shared" si="13"/>
        <v>0</v>
      </c>
      <c r="G31" s="42">
        <f t="shared" si="0"/>
        <v>0</v>
      </c>
      <c r="H31" s="42">
        <f t="shared" si="1"/>
        <v>0</v>
      </c>
      <c r="I31" s="43">
        <f t="shared" si="2"/>
        <v>0</v>
      </c>
      <c r="J31" s="41">
        <f t="shared" si="14"/>
        <v>0</v>
      </c>
      <c r="K31" s="42">
        <f t="shared" si="3"/>
        <v>0</v>
      </c>
      <c r="L31" s="42">
        <f t="shared" si="4"/>
        <v>0</v>
      </c>
      <c r="M31" s="43">
        <f t="shared" si="5"/>
        <v>0</v>
      </c>
      <c r="N31" s="41">
        <f t="shared" si="15"/>
        <v>0</v>
      </c>
      <c r="O31" s="42">
        <f t="shared" si="6"/>
        <v>0</v>
      </c>
      <c r="P31" s="42">
        <f t="shared" si="7"/>
        <v>0</v>
      </c>
      <c r="Q31" s="43">
        <f t="shared" si="8"/>
        <v>0</v>
      </c>
      <c r="R31" s="41">
        <f t="shared" si="16"/>
        <v>0</v>
      </c>
      <c r="S31" s="42">
        <f t="shared" si="9"/>
        <v>0</v>
      </c>
      <c r="T31" s="42">
        <f t="shared" si="10"/>
        <v>0</v>
      </c>
      <c r="U31" s="43">
        <f t="shared" si="11"/>
        <v>0</v>
      </c>
      <c r="V31" s="30"/>
      <c r="W31" s="40">
        <f t="shared" si="17"/>
        <v>0</v>
      </c>
      <c r="X31" s="41">
        <f t="shared" si="19"/>
        <v>0</v>
      </c>
      <c r="Y31" s="42"/>
      <c r="Z31" s="42"/>
      <c r="AA31" s="43"/>
      <c r="AB31" s="41">
        <f t="shared" si="20"/>
        <v>0</v>
      </c>
      <c r="AC31" s="42"/>
      <c r="AD31" s="42"/>
      <c r="AE31" s="43"/>
      <c r="AF31" s="41">
        <f t="shared" si="21"/>
        <v>0</v>
      </c>
      <c r="AG31" s="42"/>
      <c r="AH31" s="42"/>
      <c r="AI31" s="43"/>
      <c r="AJ31" s="41">
        <f t="shared" si="22"/>
        <v>0</v>
      </c>
      <c r="AK31" s="42"/>
      <c r="AL31" s="42"/>
      <c r="AM31" s="43"/>
      <c r="AN31" s="75"/>
      <c r="AO31" s="40">
        <f t="shared" si="18"/>
        <v>0</v>
      </c>
      <c r="AP31" s="41">
        <f t="shared" si="23"/>
        <v>0</v>
      </c>
      <c r="AQ31" s="42"/>
      <c r="AR31" s="42"/>
      <c r="AS31" s="43"/>
      <c r="AT31" s="41">
        <f t="shared" si="24"/>
        <v>0</v>
      </c>
      <c r="AU31" s="42"/>
      <c r="AV31" s="42"/>
      <c r="AW31" s="43"/>
      <c r="AX31" s="41">
        <f t="shared" si="25"/>
        <v>0</v>
      </c>
      <c r="AY31" s="42"/>
      <c r="AZ31" s="42"/>
      <c r="BA31" s="43"/>
      <c r="BB31" s="41">
        <f t="shared" si="26"/>
        <v>0</v>
      </c>
      <c r="BC31" s="42"/>
      <c r="BD31" s="42"/>
      <c r="BE31" s="43"/>
      <c r="BF31" s="40">
        <f t="shared" si="27"/>
        <v>0</v>
      </c>
      <c r="BG31" s="41">
        <f t="shared" si="28"/>
        <v>0</v>
      </c>
      <c r="BH31" s="42"/>
      <c r="BI31" s="42"/>
      <c r="BJ31" s="43"/>
      <c r="BK31" s="41">
        <f t="shared" si="29"/>
        <v>0</v>
      </c>
      <c r="BL31" s="42"/>
      <c r="BM31" s="42"/>
      <c r="BN31" s="43"/>
      <c r="BO31" s="41">
        <f t="shared" si="30"/>
        <v>0</v>
      </c>
      <c r="BP31" s="42"/>
      <c r="BQ31" s="42"/>
      <c r="BR31" s="43"/>
      <c r="BS31" s="41">
        <f t="shared" si="31"/>
        <v>0</v>
      </c>
      <c r="BT31" s="42"/>
      <c r="BU31" s="42"/>
      <c r="BV31" s="43"/>
    </row>
    <row r="32" spans="1:74" s="49" customFormat="1" ht="21.75" customHeight="1">
      <c r="A32" s="21" t="s">
        <v>21</v>
      </c>
      <c r="B32" s="44" t="s">
        <v>53</v>
      </c>
      <c r="C32" s="30" t="s">
        <v>54</v>
      </c>
      <c r="D32" s="30">
        <f t="shared" si="32"/>
        <v>2750</v>
      </c>
      <c r="E32" s="40">
        <f t="shared" si="12"/>
        <v>2750</v>
      </c>
      <c r="F32" s="41">
        <f t="shared" si="13"/>
        <v>513</v>
      </c>
      <c r="G32" s="42">
        <f t="shared" si="0"/>
        <v>300</v>
      </c>
      <c r="H32" s="42">
        <f t="shared" si="1"/>
        <v>80</v>
      </c>
      <c r="I32" s="43">
        <f t="shared" si="2"/>
        <v>133</v>
      </c>
      <c r="J32" s="41">
        <f t="shared" si="14"/>
        <v>148</v>
      </c>
      <c r="K32" s="42">
        <f t="shared" si="3"/>
        <v>116</v>
      </c>
      <c r="L32" s="42">
        <f t="shared" si="4"/>
        <v>10</v>
      </c>
      <c r="M32" s="43">
        <f t="shared" si="5"/>
        <v>22</v>
      </c>
      <c r="N32" s="41">
        <f t="shared" si="15"/>
        <v>115</v>
      </c>
      <c r="O32" s="42">
        <f t="shared" si="6"/>
        <v>97</v>
      </c>
      <c r="P32" s="42">
        <f t="shared" si="7"/>
        <v>10</v>
      </c>
      <c r="Q32" s="43">
        <f t="shared" si="8"/>
        <v>8</v>
      </c>
      <c r="R32" s="41">
        <f t="shared" si="16"/>
        <v>1974</v>
      </c>
      <c r="S32" s="42">
        <f t="shared" si="9"/>
        <v>620</v>
      </c>
      <c r="T32" s="42">
        <f t="shared" si="10"/>
        <v>920</v>
      </c>
      <c r="U32" s="43">
        <f t="shared" si="11"/>
        <v>434</v>
      </c>
      <c r="V32" s="30"/>
      <c r="W32" s="40">
        <f t="shared" si="17"/>
        <v>0</v>
      </c>
      <c r="X32" s="41">
        <f t="shared" si="19"/>
        <v>0</v>
      </c>
      <c r="Y32" s="42"/>
      <c r="Z32" s="42"/>
      <c r="AA32" s="43"/>
      <c r="AB32" s="41">
        <f t="shared" si="20"/>
        <v>0</v>
      </c>
      <c r="AC32" s="42"/>
      <c r="AD32" s="42"/>
      <c r="AE32" s="43"/>
      <c r="AF32" s="41">
        <f t="shared" si="21"/>
        <v>0</v>
      </c>
      <c r="AG32" s="42"/>
      <c r="AH32" s="42"/>
      <c r="AI32" s="43"/>
      <c r="AJ32" s="41">
        <f t="shared" si="22"/>
        <v>0</v>
      </c>
      <c r="AK32" s="42"/>
      <c r="AL32" s="42"/>
      <c r="AM32" s="43"/>
      <c r="AN32" s="75">
        <f>2750</f>
        <v>2750</v>
      </c>
      <c r="AO32" s="40">
        <f t="shared" si="18"/>
        <v>2750</v>
      </c>
      <c r="AP32" s="41">
        <f t="shared" si="23"/>
        <v>513</v>
      </c>
      <c r="AQ32" s="42">
        <f>300</f>
        <v>300</v>
      </c>
      <c r="AR32" s="42">
        <f>80</f>
        <v>80</v>
      </c>
      <c r="AS32" s="43">
        <f>133</f>
        <v>133</v>
      </c>
      <c r="AT32" s="41">
        <f t="shared" si="24"/>
        <v>148</v>
      </c>
      <c r="AU32" s="42">
        <f>116</f>
        <v>116</v>
      </c>
      <c r="AV32" s="42">
        <f>10</f>
        <v>10</v>
      </c>
      <c r="AW32" s="43">
        <f>22</f>
        <v>22</v>
      </c>
      <c r="AX32" s="41">
        <f t="shared" si="25"/>
        <v>115</v>
      </c>
      <c r="AY32" s="42">
        <f>97</f>
        <v>97</v>
      </c>
      <c r="AZ32" s="42">
        <v>10</v>
      </c>
      <c r="BA32" s="43">
        <v>8</v>
      </c>
      <c r="BB32" s="41">
        <f t="shared" si="26"/>
        <v>1974</v>
      </c>
      <c r="BC32" s="42">
        <f>620</f>
        <v>620</v>
      </c>
      <c r="BD32" s="42">
        <f>920</f>
        <v>920</v>
      </c>
      <c r="BE32" s="43">
        <f>434</f>
        <v>434</v>
      </c>
      <c r="BF32" s="40">
        <f t="shared" si="27"/>
        <v>0</v>
      </c>
      <c r="BG32" s="41">
        <f t="shared" si="28"/>
        <v>0</v>
      </c>
      <c r="BH32" s="42"/>
      <c r="BI32" s="42"/>
      <c r="BJ32" s="43"/>
      <c r="BK32" s="41">
        <f t="shared" si="29"/>
        <v>0</v>
      </c>
      <c r="BL32" s="42"/>
      <c r="BM32" s="42"/>
      <c r="BN32" s="43"/>
      <c r="BO32" s="41">
        <f t="shared" si="30"/>
        <v>0</v>
      </c>
      <c r="BP32" s="42"/>
      <c r="BQ32" s="42"/>
      <c r="BR32" s="43"/>
      <c r="BS32" s="41">
        <f t="shared" si="31"/>
        <v>0</v>
      </c>
      <c r="BT32" s="42"/>
      <c r="BU32" s="42"/>
      <c r="BV32" s="43"/>
    </row>
    <row r="33" spans="1:74" s="49" customFormat="1" ht="32.25" customHeight="1">
      <c r="A33" s="21" t="s">
        <v>9</v>
      </c>
      <c r="B33" s="44" t="s">
        <v>57</v>
      </c>
      <c r="C33" s="30" t="s">
        <v>10</v>
      </c>
      <c r="D33" s="30">
        <f t="shared" si="32"/>
        <v>0</v>
      </c>
      <c r="E33" s="40">
        <f t="shared" si="12"/>
        <v>0</v>
      </c>
      <c r="F33" s="41">
        <f t="shared" si="13"/>
        <v>0</v>
      </c>
      <c r="G33" s="42">
        <f t="shared" si="0"/>
        <v>0</v>
      </c>
      <c r="H33" s="42">
        <f t="shared" si="1"/>
        <v>0</v>
      </c>
      <c r="I33" s="43">
        <f t="shared" si="2"/>
        <v>0</v>
      </c>
      <c r="J33" s="41">
        <f t="shared" si="14"/>
        <v>0</v>
      </c>
      <c r="K33" s="42">
        <f t="shared" si="3"/>
        <v>0</v>
      </c>
      <c r="L33" s="42">
        <f t="shared" si="4"/>
        <v>0</v>
      </c>
      <c r="M33" s="43">
        <f t="shared" si="5"/>
        <v>0</v>
      </c>
      <c r="N33" s="41">
        <f t="shared" si="15"/>
        <v>0</v>
      </c>
      <c r="O33" s="42">
        <f t="shared" si="6"/>
        <v>0</v>
      </c>
      <c r="P33" s="42">
        <f t="shared" si="7"/>
        <v>0</v>
      </c>
      <c r="Q33" s="43">
        <f t="shared" si="8"/>
        <v>0</v>
      </c>
      <c r="R33" s="41">
        <f t="shared" si="16"/>
        <v>0</v>
      </c>
      <c r="S33" s="42">
        <f t="shared" si="9"/>
        <v>0</v>
      </c>
      <c r="T33" s="42">
        <f t="shared" si="10"/>
        <v>0</v>
      </c>
      <c r="U33" s="43">
        <f t="shared" si="11"/>
        <v>0</v>
      </c>
      <c r="V33" s="30"/>
      <c r="W33" s="40">
        <f t="shared" si="17"/>
        <v>0</v>
      </c>
      <c r="X33" s="41">
        <f t="shared" si="19"/>
        <v>0</v>
      </c>
      <c r="Y33" s="42"/>
      <c r="Z33" s="42"/>
      <c r="AA33" s="43"/>
      <c r="AB33" s="41">
        <f t="shared" si="20"/>
        <v>0</v>
      </c>
      <c r="AC33" s="42"/>
      <c r="AD33" s="42"/>
      <c r="AE33" s="43"/>
      <c r="AF33" s="41">
        <f t="shared" si="21"/>
        <v>0</v>
      </c>
      <c r="AG33" s="42"/>
      <c r="AH33" s="42"/>
      <c r="AI33" s="43"/>
      <c r="AJ33" s="41">
        <f t="shared" si="22"/>
        <v>0</v>
      </c>
      <c r="AK33" s="42"/>
      <c r="AL33" s="42"/>
      <c r="AM33" s="43"/>
      <c r="AN33" s="75"/>
      <c r="AO33" s="40">
        <f t="shared" si="18"/>
        <v>0</v>
      </c>
      <c r="AP33" s="41">
        <f t="shared" si="23"/>
        <v>0</v>
      </c>
      <c r="AQ33" s="42"/>
      <c r="AR33" s="42"/>
      <c r="AS33" s="43"/>
      <c r="AT33" s="41">
        <f t="shared" si="24"/>
        <v>0</v>
      </c>
      <c r="AU33" s="42"/>
      <c r="AV33" s="42"/>
      <c r="AW33" s="43"/>
      <c r="AX33" s="41">
        <f t="shared" si="25"/>
        <v>0</v>
      </c>
      <c r="AY33" s="42"/>
      <c r="AZ33" s="42"/>
      <c r="BA33" s="43"/>
      <c r="BB33" s="41">
        <f t="shared" si="26"/>
        <v>0</v>
      </c>
      <c r="BC33" s="42"/>
      <c r="BD33" s="42"/>
      <c r="BE33" s="43"/>
      <c r="BF33" s="40">
        <f t="shared" si="27"/>
        <v>0</v>
      </c>
      <c r="BG33" s="41">
        <f t="shared" si="28"/>
        <v>0</v>
      </c>
      <c r="BH33" s="42"/>
      <c r="BI33" s="42"/>
      <c r="BJ33" s="43"/>
      <c r="BK33" s="41">
        <f t="shared" si="29"/>
        <v>0</v>
      </c>
      <c r="BL33" s="42"/>
      <c r="BM33" s="42"/>
      <c r="BN33" s="43"/>
      <c r="BO33" s="41">
        <f t="shared" si="30"/>
        <v>0</v>
      </c>
      <c r="BP33" s="42"/>
      <c r="BQ33" s="42"/>
      <c r="BR33" s="43"/>
      <c r="BS33" s="41">
        <f t="shared" si="31"/>
        <v>0</v>
      </c>
      <c r="BT33" s="42"/>
      <c r="BU33" s="42"/>
      <c r="BV33" s="43"/>
    </row>
    <row r="34" spans="1:74" s="49" customFormat="1" ht="32.25" customHeight="1">
      <c r="A34" s="21" t="s">
        <v>22</v>
      </c>
      <c r="B34" s="44" t="s">
        <v>78</v>
      </c>
      <c r="C34" s="30" t="s">
        <v>55</v>
      </c>
      <c r="D34" s="30">
        <f t="shared" si="32"/>
        <v>0</v>
      </c>
      <c r="E34" s="40">
        <f t="shared" si="12"/>
        <v>0</v>
      </c>
      <c r="F34" s="41">
        <f t="shared" si="13"/>
        <v>0</v>
      </c>
      <c r="G34" s="42">
        <f t="shared" si="0"/>
        <v>0</v>
      </c>
      <c r="H34" s="42">
        <f t="shared" si="1"/>
        <v>0</v>
      </c>
      <c r="I34" s="43">
        <f t="shared" si="2"/>
        <v>0</v>
      </c>
      <c r="J34" s="41">
        <f t="shared" si="14"/>
        <v>0</v>
      </c>
      <c r="K34" s="42">
        <f t="shared" si="3"/>
        <v>0</v>
      </c>
      <c r="L34" s="42">
        <f t="shared" si="4"/>
        <v>0</v>
      </c>
      <c r="M34" s="43">
        <f t="shared" si="5"/>
        <v>0</v>
      </c>
      <c r="N34" s="41">
        <f t="shared" si="15"/>
        <v>0</v>
      </c>
      <c r="O34" s="42">
        <f t="shared" si="6"/>
        <v>0</v>
      </c>
      <c r="P34" s="42">
        <f t="shared" si="7"/>
        <v>0</v>
      </c>
      <c r="Q34" s="43">
        <f t="shared" si="8"/>
        <v>0</v>
      </c>
      <c r="R34" s="41">
        <f t="shared" si="16"/>
        <v>0</v>
      </c>
      <c r="S34" s="42">
        <f t="shared" si="9"/>
        <v>0</v>
      </c>
      <c r="T34" s="42">
        <f t="shared" si="10"/>
        <v>0</v>
      </c>
      <c r="U34" s="43">
        <f t="shared" si="11"/>
        <v>0</v>
      </c>
      <c r="V34" s="30"/>
      <c r="W34" s="40">
        <f t="shared" si="17"/>
        <v>0</v>
      </c>
      <c r="X34" s="41">
        <f t="shared" si="19"/>
        <v>0</v>
      </c>
      <c r="Y34" s="42"/>
      <c r="Z34" s="42"/>
      <c r="AA34" s="43"/>
      <c r="AB34" s="41">
        <f t="shared" si="20"/>
        <v>0</v>
      </c>
      <c r="AC34" s="42"/>
      <c r="AD34" s="42"/>
      <c r="AE34" s="43"/>
      <c r="AF34" s="41">
        <f t="shared" si="21"/>
        <v>0</v>
      </c>
      <c r="AG34" s="42"/>
      <c r="AH34" s="42"/>
      <c r="AI34" s="43"/>
      <c r="AJ34" s="41">
        <f t="shared" si="22"/>
        <v>0</v>
      </c>
      <c r="AK34" s="42"/>
      <c r="AL34" s="42"/>
      <c r="AM34" s="43"/>
      <c r="AN34" s="75"/>
      <c r="AO34" s="40">
        <f t="shared" si="18"/>
        <v>0</v>
      </c>
      <c r="AP34" s="41">
        <f t="shared" si="23"/>
        <v>0</v>
      </c>
      <c r="AQ34" s="42"/>
      <c r="AR34" s="42"/>
      <c r="AS34" s="43"/>
      <c r="AT34" s="41">
        <f t="shared" si="24"/>
        <v>0</v>
      </c>
      <c r="AU34" s="42"/>
      <c r="AV34" s="42"/>
      <c r="AW34" s="43"/>
      <c r="AX34" s="41">
        <f t="shared" si="25"/>
        <v>0</v>
      </c>
      <c r="AY34" s="42"/>
      <c r="AZ34" s="42"/>
      <c r="BA34" s="43"/>
      <c r="BB34" s="41">
        <f t="shared" si="26"/>
        <v>0</v>
      </c>
      <c r="BC34" s="42"/>
      <c r="BD34" s="42"/>
      <c r="BE34" s="43"/>
      <c r="BF34" s="40">
        <f t="shared" si="27"/>
        <v>0</v>
      </c>
      <c r="BG34" s="41">
        <f t="shared" si="28"/>
        <v>0</v>
      </c>
      <c r="BH34" s="42"/>
      <c r="BI34" s="42"/>
      <c r="BJ34" s="43"/>
      <c r="BK34" s="41">
        <f t="shared" si="29"/>
        <v>0</v>
      </c>
      <c r="BL34" s="42"/>
      <c r="BM34" s="42"/>
      <c r="BN34" s="43"/>
      <c r="BO34" s="41">
        <f t="shared" si="30"/>
        <v>0</v>
      </c>
      <c r="BP34" s="42"/>
      <c r="BQ34" s="42"/>
      <c r="BR34" s="43"/>
      <c r="BS34" s="41">
        <f t="shared" si="31"/>
        <v>0</v>
      </c>
      <c r="BT34" s="42"/>
      <c r="BU34" s="42"/>
      <c r="BV34" s="43"/>
    </row>
    <row r="35" spans="1:74" s="49" customFormat="1" ht="19.5" customHeight="1">
      <c r="A35" s="21" t="s">
        <v>23</v>
      </c>
      <c r="B35" s="44" t="s">
        <v>79</v>
      </c>
      <c r="C35" s="30" t="s">
        <v>82</v>
      </c>
      <c r="D35" s="30">
        <f t="shared" si="32"/>
        <v>0</v>
      </c>
      <c r="E35" s="40">
        <f t="shared" si="12"/>
        <v>0</v>
      </c>
      <c r="F35" s="41">
        <f t="shared" si="13"/>
        <v>0</v>
      </c>
      <c r="G35" s="42">
        <f t="shared" si="0"/>
        <v>0</v>
      </c>
      <c r="H35" s="42">
        <f t="shared" si="1"/>
        <v>0</v>
      </c>
      <c r="I35" s="43">
        <f t="shared" si="2"/>
        <v>0</v>
      </c>
      <c r="J35" s="41">
        <f t="shared" si="14"/>
        <v>0</v>
      </c>
      <c r="K35" s="42">
        <f t="shared" si="3"/>
        <v>0</v>
      </c>
      <c r="L35" s="42">
        <f t="shared" si="4"/>
        <v>0</v>
      </c>
      <c r="M35" s="43">
        <f t="shared" si="5"/>
        <v>0</v>
      </c>
      <c r="N35" s="41">
        <f t="shared" si="15"/>
        <v>0</v>
      </c>
      <c r="O35" s="42">
        <f t="shared" si="6"/>
        <v>0</v>
      </c>
      <c r="P35" s="42">
        <f t="shared" si="7"/>
        <v>0</v>
      </c>
      <c r="Q35" s="43">
        <f t="shared" si="8"/>
        <v>0</v>
      </c>
      <c r="R35" s="41">
        <f t="shared" si="16"/>
        <v>0</v>
      </c>
      <c r="S35" s="42">
        <f t="shared" si="9"/>
        <v>0</v>
      </c>
      <c r="T35" s="42">
        <f t="shared" si="10"/>
        <v>0</v>
      </c>
      <c r="U35" s="43">
        <f t="shared" si="11"/>
        <v>0</v>
      </c>
      <c r="V35" s="30"/>
      <c r="W35" s="40">
        <f t="shared" si="17"/>
        <v>0</v>
      </c>
      <c r="X35" s="41">
        <f t="shared" si="19"/>
        <v>0</v>
      </c>
      <c r="Y35" s="42"/>
      <c r="Z35" s="42"/>
      <c r="AA35" s="43"/>
      <c r="AB35" s="41">
        <f t="shared" si="20"/>
        <v>0</v>
      </c>
      <c r="AC35" s="42"/>
      <c r="AD35" s="42"/>
      <c r="AE35" s="43"/>
      <c r="AF35" s="41">
        <f t="shared" si="21"/>
        <v>0</v>
      </c>
      <c r="AG35" s="42"/>
      <c r="AH35" s="42"/>
      <c r="AI35" s="43"/>
      <c r="AJ35" s="41">
        <f t="shared" si="22"/>
        <v>0</v>
      </c>
      <c r="AK35" s="42"/>
      <c r="AL35" s="42"/>
      <c r="AM35" s="43"/>
      <c r="AN35" s="75"/>
      <c r="AO35" s="40">
        <f t="shared" si="18"/>
        <v>0</v>
      </c>
      <c r="AP35" s="41">
        <f t="shared" si="23"/>
        <v>0</v>
      </c>
      <c r="AQ35" s="42"/>
      <c r="AR35" s="42"/>
      <c r="AS35" s="43"/>
      <c r="AT35" s="41">
        <f t="shared" si="24"/>
        <v>0</v>
      </c>
      <c r="AU35" s="42"/>
      <c r="AV35" s="42"/>
      <c r="AW35" s="43"/>
      <c r="AX35" s="41">
        <f t="shared" si="25"/>
        <v>0</v>
      </c>
      <c r="AY35" s="42"/>
      <c r="AZ35" s="42"/>
      <c r="BA35" s="43"/>
      <c r="BB35" s="41">
        <f t="shared" si="26"/>
        <v>0</v>
      </c>
      <c r="BC35" s="42"/>
      <c r="BD35" s="42"/>
      <c r="BE35" s="43"/>
      <c r="BF35" s="40">
        <f t="shared" si="27"/>
        <v>0</v>
      </c>
      <c r="BG35" s="41">
        <f t="shared" si="28"/>
        <v>0</v>
      </c>
      <c r="BH35" s="42"/>
      <c r="BI35" s="42"/>
      <c r="BJ35" s="43"/>
      <c r="BK35" s="41">
        <f t="shared" si="29"/>
        <v>0</v>
      </c>
      <c r="BL35" s="42"/>
      <c r="BM35" s="42"/>
      <c r="BN35" s="43"/>
      <c r="BO35" s="41">
        <f t="shared" si="30"/>
        <v>0</v>
      </c>
      <c r="BP35" s="42"/>
      <c r="BQ35" s="42"/>
      <c r="BR35" s="43"/>
      <c r="BS35" s="41">
        <f t="shared" si="31"/>
        <v>0</v>
      </c>
      <c r="BT35" s="42"/>
      <c r="BU35" s="42"/>
      <c r="BV35" s="43"/>
    </row>
    <row r="36" spans="1:74" s="49" customFormat="1" ht="15.75">
      <c r="A36" s="21" t="s">
        <v>24</v>
      </c>
      <c r="B36" s="44" t="s">
        <v>119</v>
      </c>
      <c r="C36" s="30" t="s">
        <v>83</v>
      </c>
      <c r="D36" s="30">
        <f t="shared" si="32"/>
        <v>0</v>
      </c>
      <c r="E36" s="40">
        <f t="shared" si="12"/>
        <v>0</v>
      </c>
      <c r="F36" s="41">
        <f t="shared" si="13"/>
        <v>0</v>
      </c>
      <c r="G36" s="42">
        <f t="shared" si="0"/>
        <v>0</v>
      </c>
      <c r="H36" s="42">
        <f t="shared" si="1"/>
        <v>0</v>
      </c>
      <c r="I36" s="43">
        <f t="shared" si="2"/>
        <v>0</v>
      </c>
      <c r="J36" s="41">
        <f t="shared" si="14"/>
        <v>0</v>
      </c>
      <c r="K36" s="42">
        <f t="shared" si="3"/>
        <v>0</v>
      </c>
      <c r="L36" s="42">
        <f t="shared" si="4"/>
        <v>0</v>
      </c>
      <c r="M36" s="43">
        <f t="shared" si="5"/>
        <v>0</v>
      </c>
      <c r="N36" s="41">
        <f t="shared" si="15"/>
        <v>0</v>
      </c>
      <c r="O36" s="42">
        <f t="shared" si="6"/>
        <v>0</v>
      </c>
      <c r="P36" s="42">
        <f t="shared" si="7"/>
        <v>0</v>
      </c>
      <c r="Q36" s="43">
        <f t="shared" si="8"/>
        <v>0</v>
      </c>
      <c r="R36" s="41">
        <f t="shared" si="16"/>
        <v>0</v>
      </c>
      <c r="S36" s="42">
        <f t="shared" si="9"/>
        <v>0</v>
      </c>
      <c r="T36" s="42">
        <f t="shared" si="10"/>
        <v>0</v>
      </c>
      <c r="U36" s="43">
        <f t="shared" si="11"/>
        <v>0</v>
      </c>
      <c r="V36" s="30"/>
      <c r="W36" s="40">
        <f t="shared" si="17"/>
        <v>0</v>
      </c>
      <c r="X36" s="41">
        <f t="shared" si="19"/>
        <v>0</v>
      </c>
      <c r="Y36" s="42"/>
      <c r="Z36" s="42"/>
      <c r="AA36" s="43"/>
      <c r="AB36" s="41">
        <f t="shared" si="20"/>
        <v>0</v>
      </c>
      <c r="AC36" s="42"/>
      <c r="AD36" s="42"/>
      <c r="AE36" s="43"/>
      <c r="AF36" s="41">
        <f t="shared" si="21"/>
        <v>0</v>
      </c>
      <c r="AG36" s="42"/>
      <c r="AH36" s="42"/>
      <c r="AI36" s="43"/>
      <c r="AJ36" s="41">
        <f t="shared" si="22"/>
        <v>0</v>
      </c>
      <c r="AK36" s="42"/>
      <c r="AL36" s="42"/>
      <c r="AM36" s="43"/>
      <c r="AN36" s="75"/>
      <c r="AO36" s="40">
        <f t="shared" si="18"/>
        <v>0</v>
      </c>
      <c r="AP36" s="41">
        <f t="shared" si="23"/>
        <v>0</v>
      </c>
      <c r="AQ36" s="42"/>
      <c r="AR36" s="42"/>
      <c r="AS36" s="43"/>
      <c r="AT36" s="41">
        <f t="shared" si="24"/>
        <v>0</v>
      </c>
      <c r="AU36" s="42"/>
      <c r="AV36" s="42"/>
      <c r="AW36" s="43"/>
      <c r="AX36" s="41">
        <f t="shared" si="25"/>
        <v>0</v>
      </c>
      <c r="AY36" s="42"/>
      <c r="AZ36" s="42"/>
      <c r="BA36" s="43"/>
      <c r="BB36" s="41">
        <f t="shared" si="26"/>
        <v>0</v>
      </c>
      <c r="BC36" s="42"/>
      <c r="BD36" s="42"/>
      <c r="BE36" s="43"/>
      <c r="BF36" s="40">
        <f t="shared" si="27"/>
        <v>0</v>
      </c>
      <c r="BG36" s="41">
        <f t="shared" si="28"/>
        <v>0</v>
      </c>
      <c r="BH36" s="42"/>
      <c r="BI36" s="42"/>
      <c r="BJ36" s="43"/>
      <c r="BK36" s="41">
        <f t="shared" si="29"/>
        <v>0</v>
      </c>
      <c r="BL36" s="42"/>
      <c r="BM36" s="42"/>
      <c r="BN36" s="43"/>
      <c r="BO36" s="41">
        <f t="shared" si="30"/>
        <v>0</v>
      </c>
      <c r="BP36" s="42"/>
      <c r="BQ36" s="42"/>
      <c r="BR36" s="43"/>
      <c r="BS36" s="41">
        <f t="shared" si="31"/>
        <v>0</v>
      </c>
      <c r="BT36" s="42"/>
      <c r="BU36" s="42"/>
      <c r="BV36" s="43"/>
    </row>
    <row r="37" spans="1:74" s="49" customFormat="1" ht="31.5">
      <c r="A37" s="21" t="s">
        <v>124</v>
      </c>
      <c r="B37" s="44" t="s">
        <v>120</v>
      </c>
      <c r="C37" s="30" t="s">
        <v>118</v>
      </c>
      <c r="D37" s="30">
        <f t="shared" si="32"/>
        <v>0</v>
      </c>
      <c r="E37" s="40">
        <f>F37+J37+N37+R37</f>
        <v>0</v>
      </c>
      <c r="F37" s="41">
        <f>G37+H37+I37</f>
        <v>0</v>
      </c>
      <c r="G37" s="42">
        <f t="shared" si="0"/>
        <v>0</v>
      </c>
      <c r="H37" s="42">
        <f t="shared" si="1"/>
        <v>0</v>
      </c>
      <c r="I37" s="43">
        <f t="shared" si="2"/>
        <v>0</v>
      </c>
      <c r="J37" s="41">
        <f>K37+L37+M37</f>
        <v>0</v>
      </c>
      <c r="K37" s="42">
        <f t="shared" si="3"/>
        <v>0</v>
      </c>
      <c r="L37" s="42">
        <f t="shared" si="4"/>
        <v>0</v>
      </c>
      <c r="M37" s="43">
        <f t="shared" si="5"/>
        <v>0</v>
      </c>
      <c r="N37" s="41">
        <f>O37+P37+Q37</f>
        <v>0</v>
      </c>
      <c r="O37" s="42">
        <f t="shared" si="6"/>
        <v>0</v>
      </c>
      <c r="P37" s="42">
        <f t="shared" si="7"/>
        <v>0</v>
      </c>
      <c r="Q37" s="43">
        <f t="shared" si="8"/>
        <v>0</v>
      </c>
      <c r="R37" s="41">
        <f>SUM(S37:U37)</f>
        <v>0</v>
      </c>
      <c r="S37" s="42">
        <f t="shared" si="9"/>
        <v>0</v>
      </c>
      <c r="T37" s="42">
        <f t="shared" si="10"/>
        <v>0</v>
      </c>
      <c r="U37" s="43">
        <f t="shared" si="11"/>
        <v>0</v>
      </c>
      <c r="V37" s="30"/>
      <c r="W37" s="40">
        <f>X37+AB37+AF37+AJ37</f>
        <v>0</v>
      </c>
      <c r="X37" s="41">
        <f>SUM(Y37:AA37)</f>
        <v>0</v>
      </c>
      <c r="Y37" s="42"/>
      <c r="Z37" s="42"/>
      <c r="AA37" s="43"/>
      <c r="AB37" s="41">
        <f>SUM(AC37:AE37)</f>
        <v>0</v>
      </c>
      <c r="AC37" s="42"/>
      <c r="AD37" s="42"/>
      <c r="AE37" s="43"/>
      <c r="AF37" s="41">
        <f>SUM(AG37:AI37)</f>
        <v>0</v>
      </c>
      <c r="AG37" s="42"/>
      <c r="AH37" s="42"/>
      <c r="AI37" s="43"/>
      <c r="AJ37" s="41">
        <f>SUM(AK37:AM37)</f>
        <v>0</v>
      </c>
      <c r="AK37" s="42"/>
      <c r="AL37" s="42"/>
      <c r="AM37" s="43"/>
      <c r="AN37" s="75"/>
      <c r="AO37" s="40">
        <f>AP37+AT37+AX37+BB37</f>
        <v>0</v>
      </c>
      <c r="AP37" s="41">
        <f>SUM(AQ37:AS37)</f>
        <v>0</v>
      </c>
      <c r="AQ37" s="42"/>
      <c r="AR37" s="42"/>
      <c r="AS37" s="43"/>
      <c r="AT37" s="41">
        <f>SUM(AU37:AW37)</f>
        <v>0</v>
      </c>
      <c r="AU37" s="42"/>
      <c r="AV37" s="42"/>
      <c r="AW37" s="43"/>
      <c r="AX37" s="41">
        <f>SUM(AY37:BA37)</f>
        <v>0</v>
      </c>
      <c r="AY37" s="42"/>
      <c r="AZ37" s="42"/>
      <c r="BA37" s="43"/>
      <c r="BB37" s="41">
        <f>SUM(BC37:BE37)</f>
        <v>0</v>
      </c>
      <c r="BC37" s="42"/>
      <c r="BD37" s="42"/>
      <c r="BE37" s="43"/>
      <c r="BF37" s="40">
        <f>BG37+BK37+BO37+BS37</f>
        <v>0</v>
      </c>
      <c r="BG37" s="41">
        <f>SUM(BH37:BJ37)</f>
        <v>0</v>
      </c>
      <c r="BH37" s="42"/>
      <c r="BI37" s="42"/>
      <c r="BJ37" s="43"/>
      <c r="BK37" s="41">
        <f>SUM(BL37:BN37)</f>
        <v>0</v>
      </c>
      <c r="BL37" s="42"/>
      <c r="BM37" s="42"/>
      <c r="BN37" s="43"/>
      <c r="BO37" s="41">
        <f>SUM(BP37:BR37)</f>
        <v>0</v>
      </c>
      <c r="BP37" s="42"/>
      <c r="BQ37" s="42"/>
      <c r="BR37" s="43"/>
      <c r="BS37" s="41">
        <f>SUM(BT37:BV37)</f>
        <v>0</v>
      </c>
      <c r="BT37" s="42"/>
      <c r="BU37" s="42"/>
      <c r="BV37" s="43"/>
    </row>
    <row r="38" spans="1:74" s="49" customFormat="1" ht="24" customHeight="1">
      <c r="A38" s="50" t="s">
        <v>126</v>
      </c>
      <c r="B38" s="51" t="s">
        <v>132</v>
      </c>
      <c r="C38" s="52" t="s">
        <v>127</v>
      </c>
      <c r="D38" s="52">
        <f t="shared" si="32"/>
        <v>0</v>
      </c>
      <c r="E38" s="53">
        <f>F38+J38+N38+R38</f>
        <v>0</v>
      </c>
      <c r="F38" s="54">
        <f>G38+H38+I38</f>
        <v>0</v>
      </c>
      <c r="G38" s="55">
        <f t="shared" si="0"/>
        <v>0</v>
      </c>
      <c r="H38" s="55">
        <f t="shared" si="1"/>
        <v>0</v>
      </c>
      <c r="I38" s="56">
        <f t="shared" si="2"/>
        <v>0</v>
      </c>
      <c r="J38" s="54">
        <f>K38+L38+M38</f>
        <v>0</v>
      </c>
      <c r="K38" s="55">
        <f t="shared" si="3"/>
        <v>0</v>
      </c>
      <c r="L38" s="55">
        <f t="shared" si="4"/>
        <v>0</v>
      </c>
      <c r="M38" s="56">
        <f t="shared" si="5"/>
        <v>0</v>
      </c>
      <c r="N38" s="54">
        <f>O38+P38+Q38</f>
        <v>0</v>
      </c>
      <c r="O38" s="55">
        <f t="shared" si="6"/>
        <v>0</v>
      </c>
      <c r="P38" s="55">
        <f t="shared" si="7"/>
        <v>0</v>
      </c>
      <c r="Q38" s="56">
        <f t="shared" si="8"/>
        <v>0</v>
      </c>
      <c r="R38" s="54">
        <f>SUM(S38:U38)</f>
        <v>0</v>
      </c>
      <c r="S38" s="55">
        <f t="shared" si="9"/>
        <v>0</v>
      </c>
      <c r="T38" s="55">
        <f t="shared" si="10"/>
        <v>0</v>
      </c>
      <c r="U38" s="56">
        <f t="shared" si="11"/>
        <v>0</v>
      </c>
      <c r="V38" s="52"/>
      <c r="W38" s="53">
        <f>X38+AB38+AF38+AJ38</f>
        <v>0</v>
      </c>
      <c r="X38" s="54">
        <f>SUM(Y38:AA38)</f>
        <v>0</v>
      </c>
      <c r="Y38" s="55"/>
      <c r="Z38" s="55"/>
      <c r="AA38" s="56"/>
      <c r="AB38" s="54">
        <f>SUM(AC38:AE38)</f>
        <v>0</v>
      </c>
      <c r="AC38" s="55"/>
      <c r="AD38" s="55"/>
      <c r="AE38" s="56"/>
      <c r="AF38" s="54">
        <f>SUM(AG38:AI38)</f>
        <v>0</v>
      </c>
      <c r="AG38" s="55"/>
      <c r="AH38" s="55"/>
      <c r="AI38" s="56"/>
      <c r="AJ38" s="54">
        <f>SUM(AK38:AM38)</f>
        <v>0</v>
      </c>
      <c r="AK38" s="55"/>
      <c r="AL38" s="55"/>
      <c r="AM38" s="56"/>
      <c r="AN38" s="116"/>
      <c r="AO38" s="53">
        <f>AP38+AT38+AX38+BB38</f>
        <v>0</v>
      </c>
      <c r="AP38" s="54">
        <f>SUM(AQ38:AS38)</f>
        <v>0</v>
      </c>
      <c r="AQ38" s="55"/>
      <c r="AR38" s="55"/>
      <c r="AS38" s="56"/>
      <c r="AT38" s="54">
        <f>SUM(AU38:AW38)</f>
        <v>0</v>
      </c>
      <c r="AU38" s="55"/>
      <c r="AV38" s="55"/>
      <c r="AW38" s="56"/>
      <c r="AX38" s="54">
        <f>SUM(AY38:BA38)</f>
        <v>0</v>
      </c>
      <c r="AY38" s="55"/>
      <c r="AZ38" s="55"/>
      <c r="BA38" s="56"/>
      <c r="BB38" s="54">
        <f>SUM(BC38:BE38)</f>
        <v>0</v>
      </c>
      <c r="BC38" s="55"/>
      <c r="BD38" s="55"/>
      <c r="BE38" s="56"/>
      <c r="BF38" s="53">
        <f>BG38+BK38+BO38+BS38</f>
        <v>0</v>
      </c>
      <c r="BG38" s="54">
        <f>SUM(BH38:BJ38)</f>
        <v>0</v>
      </c>
      <c r="BH38" s="55"/>
      <c r="BI38" s="55"/>
      <c r="BJ38" s="56"/>
      <c r="BK38" s="54">
        <f>SUM(BL38:BN38)</f>
        <v>0</v>
      </c>
      <c r="BL38" s="55"/>
      <c r="BM38" s="55"/>
      <c r="BN38" s="56"/>
      <c r="BO38" s="54">
        <f>SUM(BP38:BR38)</f>
        <v>0</v>
      </c>
      <c r="BP38" s="55"/>
      <c r="BQ38" s="55"/>
      <c r="BR38" s="56"/>
      <c r="BS38" s="54">
        <f>SUM(BT38:BV38)</f>
        <v>0</v>
      </c>
      <c r="BT38" s="55"/>
      <c r="BU38" s="55"/>
      <c r="BV38" s="56"/>
    </row>
    <row r="39" spans="1:74" s="49" customFormat="1" ht="83.25" customHeight="1" thickBot="1">
      <c r="A39" s="21" t="s">
        <v>143</v>
      </c>
      <c r="B39" s="44" t="s">
        <v>133</v>
      </c>
      <c r="C39" s="71" t="s">
        <v>162</v>
      </c>
      <c r="D39" s="77">
        <f t="shared" si="32"/>
        <v>0</v>
      </c>
      <c r="E39" s="40">
        <f t="shared" si="12"/>
        <v>0</v>
      </c>
      <c r="F39" s="41">
        <f t="shared" si="13"/>
        <v>0</v>
      </c>
      <c r="G39" s="42">
        <f t="shared" si="0"/>
        <v>0</v>
      </c>
      <c r="H39" s="42">
        <f t="shared" si="1"/>
        <v>0</v>
      </c>
      <c r="I39" s="43">
        <f t="shared" si="2"/>
        <v>0</v>
      </c>
      <c r="J39" s="41">
        <f t="shared" si="14"/>
        <v>0</v>
      </c>
      <c r="K39" s="42">
        <f t="shared" si="3"/>
        <v>0</v>
      </c>
      <c r="L39" s="42">
        <f t="shared" si="4"/>
        <v>0</v>
      </c>
      <c r="M39" s="43">
        <f t="shared" si="5"/>
        <v>0</v>
      </c>
      <c r="N39" s="41">
        <f t="shared" si="15"/>
        <v>0</v>
      </c>
      <c r="O39" s="42">
        <f t="shared" si="6"/>
        <v>0</v>
      </c>
      <c r="P39" s="42">
        <f t="shared" si="7"/>
        <v>0</v>
      </c>
      <c r="Q39" s="43">
        <f t="shared" si="8"/>
        <v>0</v>
      </c>
      <c r="R39" s="41">
        <f t="shared" si="16"/>
        <v>0</v>
      </c>
      <c r="S39" s="42">
        <f t="shared" si="9"/>
        <v>0</v>
      </c>
      <c r="T39" s="42">
        <f t="shared" si="10"/>
        <v>0</v>
      </c>
      <c r="U39" s="43">
        <f t="shared" si="11"/>
        <v>0</v>
      </c>
      <c r="V39" s="71"/>
      <c r="W39" s="40">
        <f t="shared" si="17"/>
        <v>0</v>
      </c>
      <c r="X39" s="41">
        <f t="shared" si="19"/>
        <v>0</v>
      </c>
      <c r="Y39" s="45"/>
      <c r="Z39" s="45"/>
      <c r="AA39" s="46"/>
      <c r="AB39" s="41">
        <f t="shared" si="20"/>
        <v>0</v>
      </c>
      <c r="AC39" s="45"/>
      <c r="AD39" s="45"/>
      <c r="AE39" s="46"/>
      <c r="AF39" s="41">
        <f t="shared" si="21"/>
        <v>0</v>
      </c>
      <c r="AG39" s="45"/>
      <c r="AH39" s="45"/>
      <c r="AI39" s="46"/>
      <c r="AJ39" s="41">
        <f t="shared" si="22"/>
        <v>0</v>
      </c>
      <c r="AK39" s="45"/>
      <c r="AL39" s="45"/>
      <c r="AM39" s="46"/>
      <c r="AN39" s="117"/>
      <c r="AO39" s="40">
        <f t="shared" si="18"/>
        <v>0</v>
      </c>
      <c r="AP39" s="41">
        <f t="shared" si="23"/>
        <v>0</v>
      </c>
      <c r="AQ39" s="45"/>
      <c r="AR39" s="45"/>
      <c r="AS39" s="46"/>
      <c r="AT39" s="41">
        <f t="shared" si="24"/>
        <v>0</v>
      </c>
      <c r="AU39" s="45"/>
      <c r="AV39" s="45"/>
      <c r="AW39" s="46"/>
      <c r="AX39" s="41">
        <f t="shared" si="25"/>
        <v>0</v>
      </c>
      <c r="AY39" s="45"/>
      <c r="AZ39" s="45"/>
      <c r="BA39" s="46"/>
      <c r="BB39" s="41">
        <f t="shared" si="26"/>
        <v>0</v>
      </c>
      <c r="BC39" s="45"/>
      <c r="BD39" s="45"/>
      <c r="BE39" s="46"/>
      <c r="BF39" s="40">
        <f t="shared" si="27"/>
        <v>0</v>
      </c>
      <c r="BG39" s="41">
        <f t="shared" si="28"/>
        <v>0</v>
      </c>
      <c r="BH39" s="45"/>
      <c r="BI39" s="45"/>
      <c r="BJ39" s="46"/>
      <c r="BK39" s="41">
        <f t="shared" si="29"/>
        <v>0</v>
      </c>
      <c r="BL39" s="45"/>
      <c r="BM39" s="45"/>
      <c r="BN39" s="46"/>
      <c r="BO39" s="41">
        <f t="shared" si="30"/>
        <v>0</v>
      </c>
      <c r="BP39" s="45"/>
      <c r="BQ39" s="45"/>
      <c r="BR39" s="46"/>
      <c r="BS39" s="41">
        <f t="shared" si="31"/>
        <v>0</v>
      </c>
      <c r="BT39" s="45"/>
      <c r="BU39" s="45"/>
      <c r="BV39" s="46"/>
    </row>
    <row r="40" spans="1:74" s="72" customFormat="1" ht="14.25" customHeight="1">
      <c r="A40" s="31" t="s">
        <v>56</v>
      </c>
      <c r="B40" s="85"/>
      <c r="C40" s="86"/>
      <c r="D40" s="86"/>
      <c r="E40" s="89"/>
      <c r="F40" s="36"/>
      <c r="G40" s="34"/>
      <c r="H40" s="34"/>
      <c r="I40" s="35"/>
      <c r="J40" s="36"/>
      <c r="K40" s="34"/>
      <c r="L40" s="34"/>
      <c r="M40" s="35"/>
      <c r="N40" s="36"/>
      <c r="O40" s="34"/>
      <c r="P40" s="34"/>
      <c r="Q40" s="35"/>
      <c r="R40" s="36"/>
      <c r="S40" s="34"/>
      <c r="T40" s="34"/>
      <c r="U40" s="35"/>
      <c r="V40" s="32"/>
      <c r="W40" s="33"/>
      <c r="X40" s="36"/>
      <c r="Y40" s="37"/>
      <c r="Z40" s="37"/>
      <c r="AA40" s="38"/>
      <c r="AB40" s="36"/>
      <c r="AC40" s="37"/>
      <c r="AD40" s="37"/>
      <c r="AE40" s="38"/>
      <c r="AF40" s="36"/>
      <c r="AG40" s="37"/>
      <c r="AH40" s="37"/>
      <c r="AI40" s="38"/>
      <c r="AJ40" s="36"/>
      <c r="AK40" s="37"/>
      <c r="AL40" s="37"/>
      <c r="AM40" s="38"/>
      <c r="AN40" s="111"/>
      <c r="AO40" s="27"/>
      <c r="AP40" s="14"/>
      <c r="AQ40" s="10"/>
      <c r="AR40" s="10"/>
      <c r="AS40" s="13"/>
      <c r="AT40" s="14"/>
      <c r="AU40" s="10"/>
      <c r="AV40" s="10"/>
      <c r="AW40" s="13"/>
      <c r="AX40" s="14"/>
      <c r="AY40" s="10"/>
      <c r="AZ40" s="10"/>
      <c r="BA40" s="13"/>
      <c r="BB40" s="14"/>
      <c r="BC40" s="10"/>
      <c r="BD40" s="10"/>
      <c r="BE40" s="13"/>
      <c r="BF40" s="27"/>
      <c r="BG40" s="14"/>
      <c r="BH40" s="10"/>
      <c r="BI40" s="10"/>
      <c r="BJ40" s="13"/>
      <c r="BK40" s="14"/>
      <c r="BL40" s="10"/>
      <c r="BM40" s="10"/>
      <c r="BN40" s="13"/>
      <c r="BO40" s="14"/>
      <c r="BP40" s="10"/>
      <c r="BQ40" s="10"/>
      <c r="BR40" s="13"/>
      <c r="BS40" s="14"/>
      <c r="BT40" s="10"/>
      <c r="BU40" s="10"/>
      <c r="BV40" s="13"/>
    </row>
    <row r="41" spans="1:74" s="72" customFormat="1" ht="49.5" customHeight="1">
      <c r="A41" s="21" t="s">
        <v>63</v>
      </c>
      <c r="B41" s="30" t="s">
        <v>134</v>
      </c>
      <c r="C41" s="87"/>
      <c r="D41" s="87" t="s">
        <v>60</v>
      </c>
      <c r="E41" s="68">
        <f t="shared" si="12"/>
        <v>3016</v>
      </c>
      <c r="F41" s="14">
        <f t="shared" si="13"/>
        <v>543</v>
      </c>
      <c r="G41" s="63">
        <f aca="true" t="shared" si="33" ref="G41:I42">Y41+AQ41</f>
        <v>191</v>
      </c>
      <c r="H41" s="63">
        <f t="shared" si="33"/>
        <v>173</v>
      </c>
      <c r="I41" s="64">
        <f t="shared" si="33"/>
        <v>179</v>
      </c>
      <c r="J41" s="14">
        <f t="shared" si="14"/>
        <v>612</v>
      </c>
      <c r="K41" s="63">
        <f aca="true" t="shared" si="34" ref="K41:M42">AC41+AU41</f>
        <v>205</v>
      </c>
      <c r="L41" s="63">
        <f t="shared" si="34"/>
        <v>198</v>
      </c>
      <c r="M41" s="64">
        <f t="shared" si="34"/>
        <v>209</v>
      </c>
      <c r="N41" s="14">
        <f t="shared" si="15"/>
        <v>1178</v>
      </c>
      <c r="O41" s="63">
        <f aca="true" t="shared" si="35" ref="O41:Q42">AG41+AY41</f>
        <v>541</v>
      </c>
      <c r="P41" s="63">
        <f t="shared" si="35"/>
        <v>221</v>
      </c>
      <c r="Q41" s="64">
        <f t="shared" si="35"/>
        <v>416</v>
      </c>
      <c r="R41" s="14">
        <f t="shared" si="16"/>
        <v>683</v>
      </c>
      <c r="S41" s="63">
        <f aca="true" t="shared" si="36" ref="S41:U42">AK41+BC41</f>
        <v>225</v>
      </c>
      <c r="T41" s="63">
        <f t="shared" si="36"/>
        <v>226</v>
      </c>
      <c r="U41" s="64">
        <f t="shared" si="36"/>
        <v>232</v>
      </c>
      <c r="V41" s="78" t="s">
        <v>60</v>
      </c>
      <c r="W41" s="27">
        <f t="shared" si="17"/>
        <v>0</v>
      </c>
      <c r="X41" s="14">
        <f t="shared" si="19"/>
        <v>0</v>
      </c>
      <c r="Y41" s="10"/>
      <c r="Z41" s="10"/>
      <c r="AA41" s="13"/>
      <c r="AB41" s="14">
        <f t="shared" si="20"/>
        <v>0</v>
      </c>
      <c r="AC41" s="10"/>
      <c r="AD41" s="10"/>
      <c r="AE41" s="13"/>
      <c r="AF41" s="14">
        <f t="shared" si="21"/>
        <v>0</v>
      </c>
      <c r="AG41" s="10"/>
      <c r="AH41" s="10"/>
      <c r="AI41" s="13"/>
      <c r="AJ41" s="14">
        <f t="shared" si="22"/>
        <v>0</v>
      </c>
      <c r="AK41" s="10"/>
      <c r="AL41" s="10"/>
      <c r="AM41" s="13"/>
      <c r="AN41" s="112" t="s">
        <v>60</v>
      </c>
      <c r="AO41" s="27">
        <f>AP41+AT41+AX41+BB41</f>
        <v>3016</v>
      </c>
      <c r="AP41" s="14">
        <f t="shared" si="23"/>
        <v>543</v>
      </c>
      <c r="AQ41" s="10">
        <f>191</f>
        <v>191</v>
      </c>
      <c r="AR41" s="10">
        <f>173</f>
        <v>173</v>
      </c>
      <c r="AS41" s="13">
        <f>179</f>
        <v>179</v>
      </c>
      <c r="AT41" s="14">
        <f t="shared" si="24"/>
        <v>612</v>
      </c>
      <c r="AU41" s="10">
        <f>205</f>
        <v>205</v>
      </c>
      <c r="AV41" s="10">
        <f>198</f>
        <v>198</v>
      </c>
      <c r="AW41" s="13">
        <f>209</f>
        <v>209</v>
      </c>
      <c r="AX41" s="14">
        <f t="shared" si="25"/>
        <v>1178</v>
      </c>
      <c r="AY41" s="10">
        <f>213+328</f>
        <v>541</v>
      </c>
      <c r="AZ41" s="10">
        <f>221</f>
        <v>221</v>
      </c>
      <c r="BA41" s="13">
        <f>229+187</f>
        <v>416</v>
      </c>
      <c r="BB41" s="14">
        <f t="shared" si="26"/>
        <v>683</v>
      </c>
      <c r="BC41" s="10">
        <f>225</f>
        <v>225</v>
      </c>
      <c r="BD41" s="10">
        <f>226</f>
        <v>226</v>
      </c>
      <c r="BE41" s="13">
        <f>232</f>
        <v>232</v>
      </c>
      <c r="BF41" s="27">
        <f t="shared" si="27"/>
        <v>0</v>
      </c>
      <c r="BG41" s="14">
        <f>SUM(BH41:BJ41)</f>
        <v>0</v>
      </c>
      <c r="BH41" s="10"/>
      <c r="BI41" s="10"/>
      <c r="BJ41" s="13"/>
      <c r="BK41" s="14">
        <f>SUM(BL41:BN41)</f>
        <v>0</v>
      </c>
      <c r="BL41" s="10"/>
      <c r="BM41" s="10"/>
      <c r="BN41" s="13"/>
      <c r="BO41" s="14">
        <f>SUM(BP41:BR41)</f>
        <v>0</v>
      </c>
      <c r="BP41" s="10"/>
      <c r="BQ41" s="10"/>
      <c r="BR41" s="13"/>
      <c r="BS41" s="14">
        <f>SUM(BT41:BV41)</f>
        <v>0</v>
      </c>
      <c r="BT41" s="10"/>
      <c r="BU41" s="10"/>
      <c r="BV41" s="13"/>
    </row>
    <row r="42" spans="1:74" s="72" customFormat="1" ht="36.75" customHeight="1">
      <c r="A42" s="21" t="s">
        <v>140</v>
      </c>
      <c r="B42" s="30" t="s">
        <v>141</v>
      </c>
      <c r="C42" s="87"/>
      <c r="D42" s="87" t="s">
        <v>60</v>
      </c>
      <c r="E42" s="68">
        <f>F42+J42+N42+R42</f>
        <v>0</v>
      </c>
      <c r="F42" s="14">
        <f>G42+H42+I42</f>
        <v>0</v>
      </c>
      <c r="G42" s="63">
        <f t="shared" si="33"/>
        <v>0</v>
      </c>
      <c r="H42" s="63">
        <f t="shared" si="33"/>
        <v>0</v>
      </c>
      <c r="I42" s="64">
        <f t="shared" si="33"/>
        <v>0</v>
      </c>
      <c r="J42" s="14">
        <f>K42+L42+M42</f>
        <v>0</v>
      </c>
      <c r="K42" s="63">
        <f t="shared" si="34"/>
        <v>0</v>
      </c>
      <c r="L42" s="63">
        <f t="shared" si="34"/>
        <v>0</v>
      </c>
      <c r="M42" s="64">
        <f t="shared" si="34"/>
        <v>0</v>
      </c>
      <c r="N42" s="14">
        <f>O42+P42+Q42</f>
        <v>0</v>
      </c>
      <c r="O42" s="63">
        <f t="shared" si="35"/>
        <v>0</v>
      </c>
      <c r="P42" s="63">
        <f t="shared" si="35"/>
        <v>0</v>
      </c>
      <c r="Q42" s="64">
        <f t="shared" si="35"/>
        <v>0</v>
      </c>
      <c r="R42" s="14">
        <f>SUM(S42:U42)</f>
        <v>0</v>
      </c>
      <c r="S42" s="63">
        <f t="shared" si="36"/>
        <v>0</v>
      </c>
      <c r="T42" s="63">
        <f t="shared" si="36"/>
        <v>0</v>
      </c>
      <c r="U42" s="64">
        <f t="shared" si="36"/>
        <v>0</v>
      </c>
      <c r="V42" s="78" t="s">
        <v>60</v>
      </c>
      <c r="W42" s="27">
        <f>X42+AB42+AF42+AJ42</f>
        <v>0</v>
      </c>
      <c r="X42" s="14">
        <f>SUM(Y42:AA42)</f>
        <v>0</v>
      </c>
      <c r="Y42" s="10"/>
      <c r="Z42" s="10"/>
      <c r="AA42" s="13"/>
      <c r="AB42" s="14">
        <f>SUM(AC42:AE42)</f>
        <v>0</v>
      </c>
      <c r="AC42" s="10"/>
      <c r="AD42" s="10"/>
      <c r="AE42" s="13"/>
      <c r="AF42" s="14">
        <f>SUM(AG42:AI42)</f>
        <v>0</v>
      </c>
      <c r="AG42" s="10"/>
      <c r="AH42" s="10"/>
      <c r="AI42" s="13"/>
      <c r="AJ42" s="14">
        <f>SUM(AK42:AM42)</f>
        <v>0</v>
      </c>
      <c r="AK42" s="10"/>
      <c r="AL42" s="10"/>
      <c r="AM42" s="13"/>
      <c r="AN42" s="112" t="s">
        <v>60</v>
      </c>
      <c r="AO42" s="27">
        <f>AP42+AT42+AX42+BB42</f>
        <v>0</v>
      </c>
      <c r="AP42" s="14">
        <f>SUM(AQ42:AS42)</f>
        <v>0</v>
      </c>
      <c r="AQ42" s="10"/>
      <c r="AR42" s="10"/>
      <c r="AS42" s="13"/>
      <c r="AT42" s="14">
        <f>SUM(AU42:AW42)</f>
        <v>0</v>
      </c>
      <c r="AU42" s="10"/>
      <c r="AV42" s="10"/>
      <c r="AW42" s="13"/>
      <c r="AX42" s="14">
        <f>SUM(AY42:BA42)</f>
        <v>0</v>
      </c>
      <c r="AY42" s="10"/>
      <c r="AZ42" s="10"/>
      <c r="BA42" s="13"/>
      <c r="BB42" s="14">
        <f>SUM(BC42:BE42)</f>
        <v>0</v>
      </c>
      <c r="BC42" s="10"/>
      <c r="BD42" s="10"/>
      <c r="BE42" s="13"/>
      <c r="BF42" s="27">
        <f>BG42+BK42+BO42+BS42</f>
        <v>0</v>
      </c>
      <c r="BG42" s="14">
        <f>SUM(BH42:BJ42)</f>
        <v>0</v>
      </c>
      <c r="BH42" s="10"/>
      <c r="BI42" s="10"/>
      <c r="BJ42" s="13"/>
      <c r="BK42" s="14">
        <f>SUM(BL42:BN42)</f>
        <v>0</v>
      </c>
      <c r="BL42" s="10"/>
      <c r="BM42" s="10"/>
      <c r="BN42" s="13"/>
      <c r="BO42" s="14">
        <f>SUM(BP42:BR42)</f>
        <v>0</v>
      </c>
      <c r="BP42" s="10"/>
      <c r="BQ42" s="10"/>
      <c r="BR42" s="13"/>
      <c r="BS42" s="14">
        <f>SUM(BT42:BV42)</f>
        <v>0</v>
      </c>
      <c r="BT42" s="10"/>
      <c r="BU42" s="10"/>
      <c r="BV42" s="13"/>
    </row>
    <row r="43" spans="1:74" s="72" customFormat="1" ht="36.75" customHeight="1">
      <c r="A43" s="92" t="s">
        <v>158</v>
      </c>
      <c r="B43" s="93" t="s">
        <v>142</v>
      </c>
      <c r="C43" s="94"/>
      <c r="D43" s="87" t="s">
        <v>60</v>
      </c>
      <c r="E43" s="68">
        <f>F43+J43+N43+R43</f>
        <v>0</v>
      </c>
      <c r="F43" s="14">
        <f>G43+H43+I43</f>
        <v>0</v>
      </c>
      <c r="G43" s="63">
        <f aca="true" t="shared" si="37" ref="G43:I44">Y43+AQ43</f>
        <v>0</v>
      </c>
      <c r="H43" s="63">
        <f t="shared" si="37"/>
        <v>0</v>
      </c>
      <c r="I43" s="64">
        <f t="shared" si="37"/>
        <v>0</v>
      </c>
      <c r="J43" s="14">
        <f>K43+L43+M43</f>
        <v>0</v>
      </c>
      <c r="K43" s="63">
        <f aca="true" t="shared" si="38" ref="K43:M44">AC43+AU43</f>
        <v>0</v>
      </c>
      <c r="L43" s="63">
        <f t="shared" si="38"/>
        <v>0</v>
      </c>
      <c r="M43" s="64">
        <f t="shared" si="38"/>
        <v>0</v>
      </c>
      <c r="N43" s="14">
        <f>O43+P43+Q43</f>
        <v>0</v>
      </c>
      <c r="O43" s="63">
        <f aca="true" t="shared" si="39" ref="O43:Q44">AG43+AY43</f>
        <v>0</v>
      </c>
      <c r="P43" s="63">
        <f t="shared" si="39"/>
        <v>0</v>
      </c>
      <c r="Q43" s="64">
        <f t="shared" si="39"/>
        <v>0</v>
      </c>
      <c r="R43" s="14">
        <f>SUM(S43:U43)</f>
        <v>0</v>
      </c>
      <c r="S43" s="63">
        <f aca="true" t="shared" si="40" ref="S43:U44">AK43+BC43</f>
        <v>0</v>
      </c>
      <c r="T43" s="63">
        <f t="shared" si="40"/>
        <v>0</v>
      </c>
      <c r="U43" s="64">
        <f t="shared" si="40"/>
        <v>0</v>
      </c>
      <c r="V43" s="78" t="s">
        <v>60</v>
      </c>
      <c r="W43" s="27">
        <f>X43+AB43+AF43+AJ43</f>
        <v>0</v>
      </c>
      <c r="X43" s="14">
        <f>SUM(Y43:AA43)</f>
        <v>0</v>
      </c>
      <c r="Y43" s="95"/>
      <c r="Z43" s="95"/>
      <c r="AA43" s="96"/>
      <c r="AB43" s="14">
        <f>SUM(AC43:AE43)</f>
        <v>0</v>
      </c>
      <c r="AC43" s="95"/>
      <c r="AD43" s="95"/>
      <c r="AE43" s="96"/>
      <c r="AF43" s="14">
        <f>SUM(AG43:AI43)</f>
        <v>0</v>
      </c>
      <c r="AG43" s="95"/>
      <c r="AH43" s="95"/>
      <c r="AI43" s="96"/>
      <c r="AJ43" s="14">
        <f>SUM(AK43:AM43)</f>
        <v>0</v>
      </c>
      <c r="AK43" s="95"/>
      <c r="AL43" s="95"/>
      <c r="AM43" s="96"/>
      <c r="AN43" s="112" t="s">
        <v>60</v>
      </c>
      <c r="AO43" s="27">
        <f>AP43+AT43+AX43+BB43</f>
        <v>0</v>
      </c>
      <c r="AP43" s="14">
        <f>SUM(AQ43:AS43)</f>
        <v>0</v>
      </c>
      <c r="AQ43" s="95"/>
      <c r="AR43" s="95"/>
      <c r="AS43" s="96"/>
      <c r="AT43" s="14">
        <f>SUM(AU43:AW43)</f>
        <v>0</v>
      </c>
      <c r="AU43" s="95"/>
      <c r="AV43" s="95"/>
      <c r="AW43" s="96"/>
      <c r="AX43" s="14">
        <f>SUM(AY43:BA43)</f>
        <v>0</v>
      </c>
      <c r="AY43" s="95"/>
      <c r="AZ43" s="95"/>
      <c r="BA43" s="96"/>
      <c r="BB43" s="14">
        <f>SUM(BC43:BE43)</f>
        <v>0</v>
      </c>
      <c r="BC43" s="95"/>
      <c r="BD43" s="95"/>
      <c r="BE43" s="96"/>
      <c r="BF43" s="27">
        <f>BG43+BK43+BO43+BS43</f>
        <v>0</v>
      </c>
      <c r="BG43" s="14">
        <f>SUM(BH43:BJ43)</f>
        <v>0</v>
      </c>
      <c r="BH43" s="95"/>
      <c r="BI43" s="95"/>
      <c r="BJ43" s="96"/>
      <c r="BK43" s="14">
        <f>SUM(BL43:BN43)</f>
        <v>0</v>
      </c>
      <c r="BL43" s="95"/>
      <c r="BM43" s="95"/>
      <c r="BN43" s="96"/>
      <c r="BO43" s="14">
        <f>SUM(BP43:BR43)</f>
        <v>0</v>
      </c>
      <c r="BP43" s="95"/>
      <c r="BQ43" s="95"/>
      <c r="BR43" s="96"/>
      <c r="BS43" s="14">
        <f>SUM(BT43:BV43)</f>
        <v>0</v>
      </c>
      <c r="BT43" s="95"/>
      <c r="BU43" s="95"/>
      <c r="BV43" s="96"/>
    </row>
    <row r="44" spans="1:74" s="72" customFormat="1" ht="19.5" customHeight="1">
      <c r="A44" s="97" t="s">
        <v>163</v>
      </c>
      <c r="B44" s="98" t="s">
        <v>159</v>
      </c>
      <c r="C44" s="94"/>
      <c r="D44" s="87" t="s">
        <v>60</v>
      </c>
      <c r="E44" s="68">
        <f>F44+J44+N44+R44</f>
        <v>0</v>
      </c>
      <c r="F44" s="14">
        <f>G44+H44+I44</f>
        <v>0</v>
      </c>
      <c r="G44" s="63">
        <f t="shared" si="37"/>
        <v>0</v>
      </c>
      <c r="H44" s="63">
        <f t="shared" si="37"/>
        <v>0</v>
      </c>
      <c r="I44" s="64">
        <f t="shared" si="37"/>
        <v>0</v>
      </c>
      <c r="J44" s="14">
        <f>K44+L44+M44</f>
        <v>0</v>
      </c>
      <c r="K44" s="63">
        <f t="shared" si="38"/>
        <v>0</v>
      </c>
      <c r="L44" s="63">
        <f t="shared" si="38"/>
        <v>0</v>
      </c>
      <c r="M44" s="64">
        <f t="shared" si="38"/>
        <v>0</v>
      </c>
      <c r="N44" s="14">
        <f>O44+P44+Q44</f>
        <v>0</v>
      </c>
      <c r="O44" s="63">
        <f t="shared" si="39"/>
        <v>0</v>
      </c>
      <c r="P44" s="63">
        <f t="shared" si="39"/>
        <v>0</v>
      </c>
      <c r="Q44" s="64">
        <f t="shared" si="39"/>
        <v>0</v>
      </c>
      <c r="R44" s="14">
        <f>SUM(S44:U44)</f>
        <v>0</v>
      </c>
      <c r="S44" s="63">
        <f t="shared" si="40"/>
        <v>0</v>
      </c>
      <c r="T44" s="63">
        <f t="shared" si="40"/>
        <v>0</v>
      </c>
      <c r="U44" s="64">
        <f t="shared" si="40"/>
        <v>0</v>
      </c>
      <c r="V44" s="78" t="s">
        <v>60</v>
      </c>
      <c r="W44" s="27">
        <f>X44+AB44+AF44+AJ44</f>
        <v>0</v>
      </c>
      <c r="X44" s="14">
        <f>SUM(Y44:AA44)</f>
        <v>0</v>
      </c>
      <c r="Y44" s="95"/>
      <c r="Z44" s="95"/>
      <c r="AA44" s="96"/>
      <c r="AB44" s="14">
        <f>SUM(AC44:AE44)</f>
        <v>0</v>
      </c>
      <c r="AC44" s="95"/>
      <c r="AD44" s="95"/>
      <c r="AE44" s="96"/>
      <c r="AF44" s="14">
        <f>SUM(AG44:AI44)</f>
        <v>0</v>
      </c>
      <c r="AG44" s="95"/>
      <c r="AH44" s="95"/>
      <c r="AI44" s="96"/>
      <c r="AJ44" s="14">
        <f>SUM(AK44:AM44)</f>
        <v>0</v>
      </c>
      <c r="AK44" s="95"/>
      <c r="AL44" s="95"/>
      <c r="AM44" s="96"/>
      <c r="AN44" s="112" t="s">
        <v>60</v>
      </c>
      <c r="AO44" s="27">
        <f>AP44+AT44+AX44+BB44</f>
        <v>0</v>
      </c>
      <c r="AP44" s="14">
        <f>SUM(AQ44:AS44)</f>
        <v>0</v>
      </c>
      <c r="AQ44" s="95"/>
      <c r="AR44" s="95"/>
      <c r="AS44" s="96"/>
      <c r="AT44" s="14">
        <f>SUM(AU44:AW44)</f>
        <v>0</v>
      </c>
      <c r="AU44" s="95"/>
      <c r="AV44" s="95"/>
      <c r="AW44" s="96"/>
      <c r="AX44" s="14">
        <f>SUM(AY44:BA44)</f>
        <v>0</v>
      </c>
      <c r="AY44" s="95"/>
      <c r="AZ44" s="95"/>
      <c r="BA44" s="96"/>
      <c r="BB44" s="14">
        <f>SUM(BC44:BE44)</f>
        <v>0</v>
      </c>
      <c r="BC44" s="95"/>
      <c r="BD44" s="95"/>
      <c r="BE44" s="96"/>
      <c r="BF44" s="27">
        <f>BG44+BK44+BO44+BS44</f>
        <v>0</v>
      </c>
      <c r="BG44" s="14">
        <f>SUM(BH44:BJ44)</f>
        <v>0</v>
      </c>
      <c r="BH44" s="95"/>
      <c r="BI44" s="95"/>
      <c r="BJ44" s="96"/>
      <c r="BK44" s="14">
        <f>SUM(BL44:BN44)</f>
        <v>0</v>
      </c>
      <c r="BL44" s="95"/>
      <c r="BM44" s="95"/>
      <c r="BN44" s="96"/>
      <c r="BO44" s="14">
        <f>SUM(BP44:BR44)</f>
        <v>0</v>
      </c>
      <c r="BP44" s="95"/>
      <c r="BQ44" s="95"/>
      <c r="BR44" s="96"/>
      <c r="BS44" s="14">
        <f>SUM(BT44:BV44)</f>
        <v>0</v>
      </c>
      <c r="BT44" s="95"/>
      <c r="BU44" s="95"/>
      <c r="BV44" s="96"/>
    </row>
    <row r="45" spans="1:74" s="72" customFormat="1" ht="22.5" customHeight="1" thickBot="1">
      <c r="A45" s="58" t="s">
        <v>81</v>
      </c>
      <c r="B45" s="99" t="s">
        <v>164</v>
      </c>
      <c r="C45" s="88"/>
      <c r="D45" s="91" t="s">
        <v>60</v>
      </c>
      <c r="E45" s="90" t="s">
        <v>60</v>
      </c>
      <c r="F45" s="60" t="s">
        <v>60</v>
      </c>
      <c r="G45" s="61" t="s">
        <v>60</v>
      </c>
      <c r="H45" s="61" t="s">
        <v>60</v>
      </c>
      <c r="I45" s="62" t="s">
        <v>60</v>
      </c>
      <c r="J45" s="60" t="s">
        <v>60</v>
      </c>
      <c r="K45" s="61" t="s">
        <v>60</v>
      </c>
      <c r="L45" s="61" t="s">
        <v>60</v>
      </c>
      <c r="M45" s="62" t="s">
        <v>60</v>
      </c>
      <c r="N45" s="60" t="s">
        <v>60</v>
      </c>
      <c r="O45" s="61" t="s">
        <v>60</v>
      </c>
      <c r="P45" s="61" t="s">
        <v>60</v>
      </c>
      <c r="Q45" s="62" t="s">
        <v>60</v>
      </c>
      <c r="R45" s="60" t="s">
        <v>60</v>
      </c>
      <c r="S45" s="61" t="s">
        <v>60</v>
      </c>
      <c r="T45" s="61" t="s">
        <v>60</v>
      </c>
      <c r="U45" s="62" t="s">
        <v>60</v>
      </c>
      <c r="V45" s="79" t="s">
        <v>60</v>
      </c>
      <c r="W45" s="59" t="s">
        <v>60</v>
      </c>
      <c r="X45" s="60" t="s">
        <v>60</v>
      </c>
      <c r="Y45" s="61" t="s">
        <v>60</v>
      </c>
      <c r="Z45" s="61" t="s">
        <v>60</v>
      </c>
      <c r="AA45" s="62" t="s">
        <v>60</v>
      </c>
      <c r="AB45" s="60" t="s">
        <v>60</v>
      </c>
      <c r="AC45" s="61" t="s">
        <v>60</v>
      </c>
      <c r="AD45" s="61" t="s">
        <v>60</v>
      </c>
      <c r="AE45" s="62" t="s">
        <v>60</v>
      </c>
      <c r="AF45" s="60" t="s">
        <v>60</v>
      </c>
      <c r="AG45" s="61" t="s">
        <v>60</v>
      </c>
      <c r="AH45" s="61" t="s">
        <v>60</v>
      </c>
      <c r="AI45" s="62" t="s">
        <v>60</v>
      </c>
      <c r="AJ45" s="60" t="s">
        <v>60</v>
      </c>
      <c r="AK45" s="61" t="s">
        <v>60</v>
      </c>
      <c r="AL45" s="61" t="s">
        <v>60</v>
      </c>
      <c r="AM45" s="62" t="s">
        <v>60</v>
      </c>
      <c r="AN45" s="113" t="s">
        <v>60</v>
      </c>
      <c r="AO45" s="59"/>
      <c r="AP45" s="60" t="s">
        <v>60</v>
      </c>
      <c r="AQ45" s="61" t="s">
        <v>60</v>
      </c>
      <c r="AR45" s="61" t="s">
        <v>60</v>
      </c>
      <c r="AS45" s="62" t="s">
        <v>60</v>
      </c>
      <c r="AT45" s="60" t="s">
        <v>60</v>
      </c>
      <c r="AU45" s="61" t="s">
        <v>60</v>
      </c>
      <c r="AV45" s="61" t="s">
        <v>60</v>
      </c>
      <c r="AW45" s="62" t="s">
        <v>60</v>
      </c>
      <c r="AX45" s="60" t="s">
        <v>60</v>
      </c>
      <c r="AY45" s="61" t="s">
        <v>60</v>
      </c>
      <c r="AZ45" s="61" t="s">
        <v>60</v>
      </c>
      <c r="BA45" s="62" t="s">
        <v>60</v>
      </c>
      <c r="BB45" s="60" t="s">
        <v>60</v>
      </c>
      <c r="BC45" s="61" t="s">
        <v>60</v>
      </c>
      <c r="BD45" s="61" t="s">
        <v>60</v>
      </c>
      <c r="BE45" s="62" t="s">
        <v>60</v>
      </c>
      <c r="BF45" s="59" t="s">
        <v>60</v>
      </c>
      <c r="BG45" s="60" t="s">
        <v>60</v>
      </c>
      <c r="BH45" s="61" t="s">
        <v>60</v>
      </c>
      <c r="BI45" s="61" t="s">
        <v>60</v>
      </c>
      <c r="BJ45" s="62" t="s">
        <v>60</v>
      </c>
      <c r="BK45" s="60" t="s">
        <v>60</v>
      </c>
      <c r="BL45" s="61" t="s">
        <v>60</v>
      </c>
      <c r="BM45" s="61" t="s">
        <v>60</v>
      </c>
      <c r="BN45" s="62" t="s">
        <v>60</v>
      </c>
      <c r="BO45" s="60" t="s">
        <v>60</v>
      </c>
      <c r="BP45" s="61" t="s">
        <v>60</v>
      </c>
      <c r="BQ45" s="61" t="s">
        <v>60</v>
      </c>
      <c r="BR45" s="62" t="s">
        <v>60</v>
      </c>
      <c r="BS45" s="60" t="s">
        <v>60</v>
      </c>
      <c r="BT45" s="61" t="s">
        <v>60</v>
      </c>
      <c r="BU45" s="61" t="s">
        <v>60</v>
      </c>
      <c r="BV45" s="62" t="s">
        <v>60</v>
      </c>
    </row>
    <row r="46" spans="1:74" ht="10.5" customHeight="1">
      <c r="A46" s="2"/>
      <c r="B46" s="3"/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4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ht="12" customHeight="1">
      <c r="A47" s="9"/>
      <c r="B47" s="9"/>
      <c r="C47" s="65"/>
      <c r="D47" s="65"/>
      <c r="E47" s="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5"/>
      <c r="S47" s="5"/>
      <c r="T47" s="5"/>
      <c r="U47" s="5"/>
      <c r="V47" s="6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65"/>
      <c r="AO47" s="5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5"/>
      <c r="BC47" s="5"/>
      <c r="BD47" s="5"/>
      <c r="BE47" s="5"/>
      <c r="BF47" s="5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5"/>
      <c r="BT47" s="5"/>
      <c r="BU47" s="5"/>
      <c r="BV47" s="5"/>
    </row>
    <row r="48" spans="1:74" ht="20.25">
      <c r="A48" s="169" t="s">
        <v>46</v>
      </c>
      <c r="B48" s="169"/>
      <c r="C48" s="169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0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0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102" customHeight="1">
      <c r="A49" s="170" t="s">
        <v>129</v>
      </c>
      <c r="B49" s="170"/>
      <c r="C49" s="170"/>
      <c r="D49" s="8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2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3"/>
      <c r="BD49" s="83"/>
      <c r="BE49" s="83"/>
      <c r="BF49" s="49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3"/>
      <c r="BU49" s="83"/>
      <c r="BV49" s="83"/>
    </row>
  </sheetData>
  <sheetProtection/>
  <mergeCells count="68">
    <mergeCell ref="AN3:BE3"/>
    <mergeCell ref="A48:C48"/>
    <mergeCell ref="A49:C49"/>
    <mergeCell ref="BS7:BS8"/>
    <mergeCell ref="BT7:BV7"/>
    <mergeCell ref="BG7:BG8"/>
    <mergeCell ref="BH7:BJ7"/>
    <mergeCell ref="BK7:BK8"/>
    <mergeCell ref="BO7:BO8"/>
    <mergeCell ref="BP7:BR7"/>
    <mergeCell ref="AT7:AT8"/>
    <mergeCell ref="BB7:BB8"/>
    <mergeCell ref="BC7:BE7"/>
    <mergeCell ref="AJ7:AJ8"/>
    <mergeCell ref="AK7:AM7"/>
    <mergeCell ref="AO7:AO8"/>
    <mergeCell ref="AP7:AP8"/>
    <mergeCell ref="AQ7:AS7"/>
    <mergeCell ref="BL7:BN7"/>
    <mergeCell ref="X7:X8"/>
    <mergeCell ref="Y7:AA7"/>
    <mergeCell ref="AB7:AB8"/>
    <mergeCell ref="AC7:AE7"/>
    <mergeCell ref="AF7:AF8"/>
    <mergeCell ref="AG7:AI7"/>
    <mergeCell ref="AU7:AW7"/>
    <mergeCell ref="AX7:AX8"/>
    <mergeCell ref="AY7:BA7"/>
    <mergeCell ref="BG6:BV6"/>
    <mergeCell ref="G7:G8"/>
    <mergeCell ref="H7:H8"/>
    <mergeCell ref="I7:I8"/>
    <mergeCell ref="K7:K8"/>
    <mergeCell ref="L7:L8"/>
    <mergeCell ref="M7:M8"/>
    <mergeCell ref="O7:O8"/>
    <mergeCell ref="P7:P8"/>
    <mergeCell ref="Q7:Q8"/>
    <mergeCell ref="O6:Q6"/>
    <mergeCell ref="R6:R8"/>
    <mergeCell ref="S6:U6"/>
    <mergeCell ref="W6:AM6"/>
    <mergeCell ref="AO6:BE6"/>
    <mergeCell ref="BF6:BF7"/>
    <mergeCell ref="S7:S8"/>
    <mergeCell ref="T7:T8"/>
    <mergeCell ref="U7:U8"/>
    <mergeCell ref="W7:W8"/>
    <mergeCell ref="A5:A8"/>
    <mergeCell ref="B5:B8"/>
    <mergeCell ref="C5:C8"/>
    <mergeCell ref="E5:U5"/>
    <mergeCell ref="W5:AM5"/>
    <mergeCell ref="AO5:BE5"/>
    <mergeCell ref="E6:E8"/>
    <mergeCell ref="F6:F8"/>
    <mergeCell ref="G6:I6"/>
    <mergeCell ref="J6:J8"/>
    <mergeCell ref="D5:D8"/>
    <mergeCell ref="V5:V8"/>
    <mergeCell ref="AN5:AN8"/>
    <mergeCell ref="T1:U1"/>
    <mergeCell ref="AX1:BE1"/>
    <mergeCell ref="BO1:BV1"/>
    <mergeCell ref="E2:U3"/>
    <mergeCell ref="BF5:BV5"/>
    <mergeCell ref="K6:M6"/>
    <mergeCell ref="N6:N8"/>
  </mergeCells>
  <printOptions horizontalCentered="1"/>
  <pageMargins left="0" right="0" top="0" bottom="0" header="0.31496062992125984" footer="0.31496062992125984"/>
  <pageSetup horizontalDpi="600" verticalDpi="600" orientation="landscape" paperSize="8" scale="39" r:id="rId1"/>
  <colBreaks count="3" manualBreakCount="3">
    <brk id="21" max="44" man="1"/>
    <brk id="39" max="44" man="1"/>
    <brk id="5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Кушнир</dc:creator>
  <cp:keywords/>
  <dc:description/>
  <cp:lastModifiedBy>Жирякова</cp:lastModifiedBy>
  <cp:lastPrinted>2022-01-17T08:29:02Z</cp:lastPrinted>
  <dcterms:created xsi:type="dcterms:W3CDTF">2006-02-17T12:18:09Z</dcterms:created>
  <dcterms:modified xsi:type="dcterms:W3CDTF">2022-10-20T13:20:21Z</dcterms:modified>
  <cp:category/>
  <cp:version/>
  <cp:contentType/>
  <cp:contentStatus/>
</cp:coreProperties>
</file>