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<sst xmlns="http://schemas.openxmlformats.org/spreadsheetml/2006/main" count="419" uniqueCount="346">
  <si>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</si>
  <si>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</si>
  <si>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</si>
  <si>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</si>
  <si>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</si>
  <si>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</si>
  <si>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</si>
  <si>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</si>
  <si>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</si>
  <si>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</si>
  <si>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</si>
  <si>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</si>
  <si>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</si>
  <si>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</si>
  <si>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</si>
  <si>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</si>
  <si>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</si>
  <si>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</si>
  <si>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</si>
  <si>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</si>
  <si>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</si>
  <si>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</si>
  <si>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</si>
  <si>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</si>
  <si>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</si>
  <si>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</si>
  <si>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</si>
  <si>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</si>
  <si>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</si>
  <si>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</si>
  <si>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</si>
  <si>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</si>
  <si>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</si>
  <si>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</si>
  <si>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</si>
  <si>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</si>
  <si>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</si>
  <si>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</si>
  <si>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</si>
  <si>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</si>
  <si>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</si>
  <si>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</si>
  <si>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</si>
  <si>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</si>
  <si>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</si>
  <si>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</si>
  <si>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</si>
  <si>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</si>
  <si>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</si>
  <si>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</si>
  <si>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</si>
  <si>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</si>
  <si>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</si>
  <si>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</si>
  <si>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</si>
  <si>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</si>
  <si>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</si>
  <si>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</si>
  <si>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</si>
  <si>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</si>
  <si>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</si>
  <si>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</si>
  <si>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</si>
  <si>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</si>
  <si>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</si>
  <si>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</si>
  <si>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</si>
  <si>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</si>
  <si>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</si>
  <si>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</si>
  <si>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</si>
  <si>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</si>
  <si>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</si>
  <si>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</si>
  <si>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</si>
  <si>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</si>
  <si>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</si>
  <si>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</si>
  <si>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</si>
  <si>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</si>
  <si>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</si>
  <si>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</si>
  <si>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</si>
  <si>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</si>
  <si>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</si>
  <si>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</si>
  <si>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</si>
  <si>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</si>
  <si>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</si>
  <si>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</si>
  <si>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</si>
  <si>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</si>
  <si>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</si>
  <si>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</si>
  <si>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</si>
  <si>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</si>
  <si>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</si>
  <si>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</si>
  <si>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</si>
  <si>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</si>
  <si>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</si>
  <si>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</si>
  <si>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</si>
  <si>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</si>
  <si>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</si>
  <si>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</si>
  <si>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</si>
  <si>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</si>
  <si>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</si>
  <si>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</si>
  <si>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</si>
  <si>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</si>
  <si>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</si>
  <si>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</si>
  <si>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</si>
  <si>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</si>
  <si>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</si>
  <si>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</si>
  <si>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</si>
  <si>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</si>
  <si>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</si>
  <si>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</si>
  <si>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</si>
  <si>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</si>
  <si>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</si>
  <si>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</si>
  <si>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</si>
  <si>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</si>
  <si>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</si>
  <si>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</si>
  <si>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</si>
  <si>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</si>
  <si>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</si>
  <si>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</si>
  <si>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</si>
  <si>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</si>
  <si>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</si>
  <si>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</si>
  <si>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</si>
  <si>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</si>
  <si>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</si>
  <si>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</si>
  <si>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</si>
  <si>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</si>
  <si>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</si>
  <si>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</si>
  <si>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</si>
  <si>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</si>
  <si>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</si>
  <si>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</si>
  <si>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</si>
  <si>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</si>
  <si>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</si>
  <si>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</si>
  <si>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</si>
  <si>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</si>
  <si>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</si>
  <si>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</si>
  <si>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</si>
  <si>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</si>
  <si>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</si>
  <si>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</si>
  <si>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</si>
  <si>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</si>
  <si>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</si>
  <si>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</si>
  <si>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</si>
  <si>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</si>
  <si>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</si>
  <si>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</si>
  <si>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</si>
  <si>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</si>
  <si>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</si>
  <si>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</si>
  <si>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</si>
  <si>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</si>
  <si>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</si>
  <si>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</si>
  <si>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</si>
  <si>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</si>
  <si>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</si>
  <si>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</si>
  <si>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</si>
  <si>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</si>
  <si>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</si>
  <si>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</si>
  <si>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</si>
  <si>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</si>
  <si>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</si>
  <si>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</si>
  <si>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</si>
  <si>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</si>
  <si>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</si>
  <si>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</si>
  <si>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</si>
  <si>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</si>
  <si>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</si>
  <si>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</si>
  <si>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</si>
  <si>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</si>
  <si>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</si>
  <si>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</si>
  <si>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</si>
  <si>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</si>
  <si>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</si>
  <si>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</si>
  <si>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</si>
  <si>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</si>
  <si>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</si>
  <si>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</si>
  <si>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</si>
  <si>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</si>
  <si>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</si>
  <si>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</si>
  <si>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</si>
  <si>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</si>
  <si>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</si>
  <si>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</si>
  <si>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</si>
  <si>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</si>
  <si>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</si>
  <si>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</si>
  <si>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</si>
  <si>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</si>
  <si>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</si>
  <si>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</si>
  <si>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</si>
  <si>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</si>
  <si>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</si>
  <si>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</si>
  <si>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</si>
  <si>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</si>
  <si>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</si>
  <si>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</si>
  <si>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</si>
  <si>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</si>
  <si>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</si>
  <si>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</si>
  <si>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</si>
  <si>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</si>
  <si>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</si>
  <si>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</si>
  <si>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</si>
  <si>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</si>
  <si>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</si>
  <si>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</si>
  <si>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</si>
  <si>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</si>
  <si>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</si>
  <si>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</si>
  <si>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</si>
  <si>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</si>
  <si>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</si>
  <si>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</si>
  <si>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</si>
  <si>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</si>
  <si>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</si>
  <si>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</si>
  <si>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</si>
  <si>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</si>
  <si>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</si>
  <si>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</si>
  <si>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</si>
  <si>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</si>
  <si>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</si>
  <si>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</si>
  <si>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</si>
  <si>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</si>
  <si>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</si>
  <si>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</si>
  <si>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</si>
  <si>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</si>
  <si>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</si>
  <si>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</si>
  <si>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</si>
  <si>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</si>
  <si>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</si>
  <si>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</si>
  <si>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</si>
  <si>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</si>
  <si>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</si>
  <si>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</si>
  <si>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</si>
  <si>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</si>
  <si>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</si>
  <si>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</si>
  <si>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</si>
  <si>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</si>
  <si>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</si>
  <si>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</si>
  <si>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</si>
  <si>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</si>
  <si>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</si>
  <si>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</si>
  <si>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</si>
  <si>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</si>
  <si>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</si>
  <si>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</si>
  <si>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</si>
  <si>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</si>
  <si>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</si>
  <si>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</si>
  <si>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</si>
  <si>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</si>
  <si>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</si>
  <si>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</si>
  <si>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</si>
  <si>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</si>
  <si>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</si>
  <si>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</si>
  <si>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</si>
  <si>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</si>
  <si>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</si>
  <si>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</si>
  <si>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</si>
  <si>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</si>
  <si>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</si>
  <si>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</si>
  <si>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</si>
  <si>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</si>
  <si>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</si>
  <si>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</si>
  <si>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</si>
  <si>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</si>
  <si>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</si>
  <si>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</si>
  <si>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</si>
  <si>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</si>
  <si>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</si>
  <si>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</si>
  <si>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</si>
  <si>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</si>
  <si>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</si>
  <si>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</si>
  <si>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</si>
  <si>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</si>
  <si>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</si>
  <si>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</si>
  <si>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</si>
  <si>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</si>
  <si>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</si>
  <si>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</si>
  <si>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</si>
  <si>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</si>
  <si>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</si>
  <si>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 19.02.2021 № 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</si>
</sst>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5" t="s">
        <v>331</v>
      </c>
      <c r="D1" s="45"/>
      <c r="E1" s="45"/>
    </row>
    <row r="2" spans="3:5" ht="18.75">
      <c r="C2" s="45" t="s">
        <v>249</v>
      </c>
      <c r="D2" s="45"/>
      <c r="E2" s="45"/>
    </row>
    <row r="3" spans="3:5" ht="18.75">
      <c r="C3" s="45" t="s">
        <v>250</v>
      </c>
      <c r="D3" s="45"/>
      <c r="E3" s="45"/>
    </row>
    <row r="4" spans="3:5" ht="18.75">
      <c r="C4" s="45" t="s">
        <v>328</v>
      </c>
      <c r="D4" s="45"/>
      <c r="E4" s="45"/>
    </row>
    <row r="5" spans="3:5" ht="18.75">
      <c r="C5" s="45" t="s">
        <v>329</v>
      </c>
      <c r="D5" s="45"/>
      <c r="E5" s="45"/>
    </row>
    <row r="6" spans="3:5" ht="18.75">
      <c r="C6" s="45" t="s">
        <v>250</v>
      </c>
      <c r="D6" s="45"/>
      <c r="E6" s="45"/>
    </row>
    <row r="7" spans="3:5" ht="18.75">
      <c r="C7" s="45" t="s">
        <v>332</v>
      </c>
      <c r="D7" s="45"/>
      <c r="E7" s="45"/>
    </row>
    <row r="8" spans="3:5" ht="18.75">
      <c r="C8" s="45" t="s">
        <v>330</v>
      </c>
      <c r="D8" s="45"/>
      <c r="E8" s="45"/>
    </row>
    <row r="9" spans="3:5" ht="18.75">
      <c r="C9" s="45" t="s">
        <v>252</v>
      </c>
      <c r="D9" s="45"/>
      <c r="E9" s="45"/>
    </row>
    <row r="10" spans="3:5" ht="18.75">
      <c r="C10" s="45" t="s">
        <v>333</v>
      </c>
      <c r="D10" s="45"/>
      <c r="E10" s="45"/>
    </row>
    <row r="11" spans="3:5" ht="18.75">
      <c r="C11" s="45" t="s">
        <v>345</v>
      </c>
      <c r="D11" s="45"/>
      <c r="E11" s="45"/>
    </row>
    <row r="13" spans="3:5" ht="18.75">
      <c r="C13" s="45" t="s">
        <v>334</v>
      </c>
      <c r="D13" s="45"/>
      <c r="E13" s="45"/>
    </row>
    <row r="14" spans="3:5" ht="18.75">
      <c r="C14" s="45" t="s">
        <v>249</v>
      </c>
      <c r="D14" s="45"/>
      <c r="E14" s="45"/>
    </row>
    <row r="15" spans="3:5" ht="18.75">
      <c r="C15" s="45" t="s">
        <v>250</v>
      </c>
      <c r="D15" s="45"/>
      <c r="E15" s="45"/>
    </row>
    <row r="16" spans="3:5" ht="18.75">
      <c r="C16" s="45" t="s">
        <v>251</v>
      </c>
      <c r="D16" s="45"/>
      <c r="E16" s="45"/>
    </row>
    <row r="17" spans="3:5" ht="18.75">
      <c r="C17" s="45" t="s">
        <v>250</v>
      </c>
      <c r="D17" s="45"/>
      <c r="E17" s="45"/>
    </row>
    <row r="18" spans="3:5" ht="18.75">
      <c r="C18" s="45" t="s">
        <v>252</v>
      </c>
      <c r="D18" s="45"/>
      <c r="E18" s="45"/>
    </row>
    <row r="19" spans="3:5" ht="18.75">
      <c r="C19" s="45" t="s">
        <v>270</v>
      </c>
      <c r="D19" s="45"/>
      <c r="E19" s="45"/>
    </row>
    <row r="20" spans="3:5" ht="18.75">
      <c r="C20" s="46" t="s">
        <v>327</v>
      </c>
      <c r="D20" s="45"/>
      <c r="E20" s="45"/>
    </row>
    <row r="22" ht="18.75">
      <c r="E22" s="4" t="s">
        <v>253</v>
      </c>
    </row>
    <row r="24" spans="1:5" ht="47.25" customHeight="1">
      <c r="A24" s="52" t="s">
        <v>248</v>
      </c>
      <c r="B24" s="52"/>
      <c r="C24" s="52"/>
      <c r="D24" s="52"/>
      <c r="E24" s="52"/>
    </row>
    <row r="25" spans="1:5" ht="42.75" customHeight="1">
      <c r="A25" s="50" t="s">
        <v>43</v>
      </c>
      <c r="B25" s="47" t="s">
        <v>44</v>
      </c>
      <c r="C25" s="47" t="s">
        <v>55</v>
      </c>
      <c r="D25" s="47"/>
      <c r="E25" s="47"/>
    </row>
    <row r="26" spans="1:5" ht="18.75">
      <c r="A26" s="51"/>
      <c r="B26" s="47"/>
      <c r="C26" s="29" t="s">
        <v>97</v>
      </c>
      <c r="D26" s="30" t="s">
        <v>136</v>
      </c>
      <c r="E26" s="30" t="s">
        <v>244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89</v>
      </c>
      <c r="C28" s="23">
        <f>C29+C39+C53+C71++C78+C94+C104+C114+C125+C67</f>
        <v>65868822.49</v>
      </c>
      <c r="D28" s="23">
        <f>D29+D39+D53+D71++D78+D94+D104+D114+D125+D67</f>
        <v>65556556.660000004</v>
      </c>
      <c r="E28" s="23">
        <f>E29+E39+E53+E71++E78+E94+E104+E114+E125+E67</f>
        <v>66594480.02</v>
      </c>
    </row>
    <row r="29" spans="1:5" ht="18.75">
      <c r="A29" s="14" t="s">
        <v>9</v>
      </c>
      <c r="B29" s="17" t="s">
        <v>10</v>
      </c>
      <c r="C29" s="23">
        <f>C30</f>
        <v>55175182.6</v>
      </c>
      <c r="D29" s="23">
        <f>D30</f>
        <v>54897192.27</v>
      </c>
      <c r="E29" s="23">
        <f>E30</f>
        <v>55884980.02</v>
      </c>
    </row>
    <row r="30" spans="1:5" ht="18.75">
      <c r="A30" s="36" t="s">
        <v>11</v>
      </c>
      <c r="B30" s="12" t="s">
        <v>12</v>
      </c>
      <c r="C30" s="10">
        <f>C31+C33+C37+C35</f>
        <v>55175182.6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6" t="s">
        <v>56</v>
      </c>
      <c r="B31" s="20" t="s">
        <v>144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6" t="s">
        <v>13</v>
      </c>
      <c r="B32" s="20" t="s">
        <v>144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6" t="s">
        <v>57</v>
      </c>
      <c r="B33" s="20" t="s">
        <v>145</v>
      </c>
      <c r="C33" s="26">
        <f>C34</f>
        <v>160000</v>
      </c>
      <c r="D33" s="26">
        <f>D34</f>
        <v>160000</v>
      </c>
      <c r="E33" s="26">
        <f>E34</f>
        <v>160000</v>
      </c>
    </row>
    <row r="34" spans="1:5" ht="243.75">
      <c r="A34" s="36" t="s">
        <v>14</v>
      </c>
      <c r="B34" s="20" t="s">
        <v>145</v>
      </c>
      <c r="C34" s="26">
        <v>160000</v>
      </c>
      <c r="D34" s="26">
        <v>160000</v>
      </c>
      <c r="E34" s="26">
        <v>160000</v>
      </c>
    </row>
    <row r="35" spans="1:5" ht="93.75">
      <c r="A35" s="36" t="s">
        <v>58</v>
      </c>
      <c r="B35" s="12" t="s">
        <v>146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6" t="s">
        <v>15</v>
      </c>
      <c r="B36" s="12" t="s">
        <v>146</v>
      </c>
      <c r="C36" s="18">
        <v>303000</v>
      </c>
      <c r="D36" s="18">
        <v>303000</v>
      </c>
      <c r="E36" s="18">
        <v>303000</v>
      </c>
    </row>
    <row r="37" spans="1:5" ht="187.5">
      <c r="A37" s="36" t="s">
        <v>59</v>
      </c>
      <c r="B37" s="20" t="s">
        <v>147</v>
      </c>
      <c r="C37" s="18">
        <f>C38</f>
        <v>150000</v>
      </c>
      <c r="D37" s="18">
        <f>D38</f>
        <v>150000</v>
      </c>
      <c r="E37" s="18">
        <f>E38</f>
        <v>150000</v>
      </c>
    </row>
    <row r="38" spans="1:5" ht="187.5">
      <c r="A38" s="36" t="s">
        <v>16</v>
      </c>
      <c r="B38" s="20" t="s">
        <v>147</v>
      </c>
      <c r="C38" s="18">
        <v>150000</v>
      </c>
      <c r="D38" s="18">
        <v>150000</v>
      </c>
      <c r="E38" s="18">
        <v>150000</v>
      </c>
    </row>
    <row r="39" spans="1:5" s="6" customFormat="1" ht="75">
      <c r="A39" s="32" t="s">
        <v>45</v>
      </c>
      <c r="B39" s="33" t="s">
        <v>50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46</v>
      </c>
      <c r="B40" s="25" t="s">
        <v>148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62</v>
      </c>
      <c r="B41" s="20" t="s">
        <v>149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125</v>
      </c>
      <c r="B42" s="20" t="s">
        <v>150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126</v>
      </c>
      <c r="B43" s="20" t="s">
        <v>150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61</v>
      </c>
      <c r="B44" s="20" t="s">
        <v>151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128</v>
      </c>
      <c r="B45" s="20" t="s">
        <v>152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127</v>
      </c>
      <c r="B46" s="20" t="s">
        <v>152</v>
      </c>
      <c r="C46" s="18">
        <v>18000</v>
      </c>
      <c r="D46" s="18">
        <v>18000</v>
      </c>
      <c r="E46" s="18">
        <v>18000</v>
      </c>
    </row>
    <row r="47" spans="1:5" ht="150">
      <c r="A47" s="24" t="s">
        <v>60</v>
      </c>
      <c r="B47" s="20" t="s">
        <v>153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129</v>
      </c>
      <c r="B48" s="20" t="s">
        <v>133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130</v>
      </c>
      <c r="B49" s="20" t="s">
        <v>133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96</v>
      </c>
      <c r="B50" s="20" t="s">
        <v>154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131</v>
      </c>
      <c r="B51" s="20" t="s">
        <v>155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132</v>
      </c>
      <c r="B52" s="20" t="s">
        <v>155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86</v>
      </c>
      <c r="C53" s="23">
        <f>C61+C64+C54</f>
        <v>2431157.6399999997</v>
      </c>
      <c r="D53" s="23">
        <f>D61+D64+D54</f>
        <v>2431157.6399999997</v>
      </c>
      <c r="E53" s="23">
        <f>E61+E64+E54</f>
        <v>2492000</v>
      </c>
    </row>
    <row r="54" spans="1:5" ht="75">
      <c r="A54" s="37" t="s">
        <v>254</v>
      </c>
      <c r="B54" s="12" t="s">
        <v>255</v>
      </c>
      <c r="C54" s="10">
        <f>C55+C58</f>
        <v>1388000</v>
      </c>
      <c r="D54" s="10">
        <f>D55+D58</f>
        <v>1388000</v>
      </c>
      <c r="E54" s="10">
        <f>E55+E58</f>
        <v>1388000</v>
      </c>
    </row>
    <row r="55" spans="1:5" ht="93.75">
      <c r="A55" s="37" t="s">
        <v>256</v>
      </c>
      <c r="B55" s="12" t="s">
        <v>257</v>
      </c>
      <c r="C55" s="10">
        <f aca="true" t="shared" si="4" ref="C55:E56">C56</f>
        <v>735640</v>
      </c>
      <c r="D55" s="10">
        <f t="shared" si="4"/>
        <v>735640</v>
      </c>
      <c r="E55" s="10">
        <f t="shared" si="4"/>
        <v>735640</v>
      </c>
    </row>
    <row r="56" spans="1:5" ht="93.75">
      <c r="A56" s="37" t="s">
        <v>258</v>
      </c>
      <c r="B56" s="12" t="s">
        <v>257</v>
      </c>
      <c r="C56" s="10">
        <f t="shared" si="4"/>
        <v>735640</v>
      </c>
      <c r="D56" s="10">
        <f t="shared" si="4"/>
        <v>735640</v>
      </c>
      <c r="E56" s="10">
        <f t="shared" si="4"/>
        <v>735640</v>
      </c>
    </row>
    <row r="57" spans="1:5" ht="93.75">
      <c r="A57" s="37" t="s">
        <v>259</v>
      </c>
      <c r="B57" s="12" t="s">
        <v>257</v>
      </c>
      <c r="C57" s="10">
        <v>735640</v>
      </c>
      <c r="D57" s="10">
        <v>735640</v>
      </c>
      <c r="E57" s="10">
        <v>735640</v>
      </c>
    </row>
    <row r="58" spans="1:5" ht="112.5">
      <c r="A58" s="36" t="s">
        <v>260</v>
      </c>
      <c r="B58" s="12" t="s">
        <v>261</v>
      </c>
      <c r="C58" s="10">
        <f aca="true" t="shared" si="5" ref="C58:E59">C59</f>
        <v>652360</v>
      </c>
      <c r="D58" s="10">
        <f t="shared" si="5"/>
        <v>652360</v>
      </c>
      <c r="E58" s="10">
        <f t="shared" si="5"/>
        <v>652360</v>
      </c>
    </row>
    <row r="59" spans="1:5" ht="150">
      <c r="A59" s="36" t="s">
        <v>262</v>
      </c>
      <c r="B59" s="12" t="s">
        <v>263</v>
      </c>
      <c r="C59" s="10">
        <f t="shared" si="5"/>
        <v>652360</v>
      </c>
      <c r="D59" s="10">
        <f t="shared" si="5"/>
        <v>652360</v>
      </c>
      <c r="E59" s="10">
        <f t="shared" si="5"/>
        <v>652360</v>
      </c>
    </row>
    <row r="60" spans="1:5" ht="150">
      <c r="A60" s="37" t="s">
        <v>264</v>
      </c>
      <c r="B60" s="12" t="s">
        <v>263</v>
      </c>
      <c r="C60" s="10">
        <v>652360</v>
      </c>
      <c r="D60" s="10">
        <v>652360</v>
      </c>
      <c r="E60" s="10">
        <v>652360</v>
      </c>
    </row>
    <row r="61" spans="1:5" ht="18.75">
      <c r="A61" s="36" t="s">
        <v>47</v>
      </c>
      <c r="B61" s="12" t="s">
        <v>156</v>
      </c>
      <c r="C61" s="10">
        <f aca="true" t="shared" si="6" ref="C61:E62">C62</f>
        <v>7000</v>
      </c>
      <c r="D61" s="10">
        <f t="shared" si="6"/>
        <v>7000</v>
      </c>
      <c r="E61" s="10">
        <f t="shared" si="6"/>
        <v>7000</v>
      </c>
    </row>
    <row r="62" spans="1:5" ht="18.75">
      <c r="A62" s="36" t="s">
        <v>71</v>
      </c>
      <c r="B62" s="12" t="s">
        <v>156</v>
      </c>
      <c r="C62" s="10">
        <f t="shared" si="6"/>
        <v>7000</v>
      </c>
      <c r="D62" s="10">
        <f t="shared" si="6"/>
        <v>7000</v>
      </c>
      <c r="E62" s="10">
        <f t="shared" si="6"/>
        <v>7000</v>
      </c>
    </row>
    <row r="63" spans="1:5" ht="18.75">
      <c r="A63" s="36" t="s">
        <v>18</v>
      </c>
      <c r="B63" s="12" t="s">
        <v>156</v>
      </c>
      <c r="C63" s="10">
        <v>7000</v>
      </c>
      <c r="D63" s="10">
        <v>7000</v>
      </c>
      <c r="E63" s="10">
        <v>7000</v>
      </c>
    </row>
    <row r="64" spans="1:5" ht="56.25">
      <c r="A64" s="36" t="s">
        <v>81</v>
      </c>
      <c r="B64" s="25" t="s">
        <v>82</v>
      </c>
      <c r="C64" s="10">
        <f aca="true" t="shared" si="7" ref="C64:E65">C65</f>
        <v>1036157.6399999997</v>
      </c>
      <c r="D64" s="10">
        <f t="shared" si="7"/>
        <v>1036157.6399999997</v>
      </c>
      <c r="E64" s="10">
        <f t="shared" si="7"/>
        <v>1097000</v>
      </c>
    </row>
    <row r="65" spans="1:5" ht="75">
      <c r="A65" s="36" t="s">
        <v>84</v>
      </c>
      <c r="B65" s="25" t="s">
        <v>157</v>
      </c>
      <c r="C65" s="10">
        <f t="shared" si="7"/>
        <v>1036157.6399999997</v>
      </c>
      <c r="D65" s="10">
        <f t="shared" si="7"/>
        <v>1036157.6399999997</v>
      </c>
      <c r="E65" s="10">
        <f t="shared" si="7"/>
        <v>1097000</v>
      </c>
    </row>
    <row r="66" spans="1:5" ht="75">
      <c r="A66" s="36" t="s">
        <v>85</v>
      </c>
      <c r="B66" s="25" t="s">
        <v>157</v>
      </c>
      <c r="C66" s="10">
        <f>95000+3990000-1660842.36-1388000</f>
        <v>1036157.6399999997</v>
      </c>
      <c r="D66" s="10">
        <f>95000+3990000-1660842.36-1388000</f>
        <v>1036157.6399999997</v>
      </c>
      <c r="E66" s="10">
        <f>95000+3990000-1600000-1388000</f>
        <v>1097000</v>
      </c>
    </row>
    <row r="67" spans="1:5" ht="66.75" customHeight="1">
      <c r="A67" s="14" t="s">
        <v>295</v>
      </c>
      <c r="B67" s="33" t="s">
        <v>296</v>
      </c>
      <c r="C67" s="23">
        <f aca="true" t="shared" si="8" ref="C67:E69">C68</f>
        <v>78000</v>
      </c>
      <c r="D67" s="23">
        <f t="shared" si="8"/>
        <v>78000</v>
      </c>
      <c r="E67" s="23">
        <f t="shared" si="8"/>
        <v>78000</v>
      </c>
    </row>
    <row r="68" spans="1:5" ht="36" customHeight="1">
      <c r="A68" s="42" t="s">
        <v>297</v>
      </c>
      <c r="B68" s="25" t="s">
        <v>298</v>
      </c>
      <c r="C68" s="10">
        <f t="shared" si="8"/>
        <v>78000</v>
      </c>
      <c r="D68" s="10">
        <f t="shared" si="8"/>
        <v>78000</v>
      </c>
      <c r="E68" s="10">
        <f t="shared" si="8"/>
        <v>78000</v>
      </c>
    </row>
    <row r="69" spans="1:5" ht="60" customHeight="1">
      <c r="A69" s="42" t="s">
        <v>299</v>
      </c>
      <c r="B69" s="25" t="s">
        <v>300</v>
      </c>
      <c r="C69" s="10">
        <f t="shared" si="8"/>
        <v>78000</v>
      </c>
      <c r="D69" s="10">
        <f t="shared" si="8"/>
        <v>78000</v>
      </c>
      <c r="E69" s="10">
        <f t="shared" si="8"/>
        <v>78000</v>
      </c>
    </row>
    <row r="70" spans="1:5" ht="57" customHeight="1">
      <c r="A70" s="42" t="s">
        <v>301</v>
      </c>
      <c r="B70" s="25" t="s">
        <v>300</v>
      </c>
      <c r="C70" s="10">
        <v>78000</v>
      </c>
      <c r="D70" s="10">
        <v>78000</v>
      </c>
      <c r="E70" s="10">
        <v>78000</v>
      </c>
    </row>
    <row r="71" spans="1:5" ht="18.75">
      <c r="A71" s="14" t="s">
        <v>19</v>
      </c>
      <c r="B71" s="17" t="s">
        <v>87</v>
      </c>
      <c r="C71" s="23">
        <f>C74+C77</f>
        <v>1210000</v>
      </c>
      <c r="D71" s="23">
        <f>D74+D77</f>
        <v>1210000</v>
      </c>
      <c r="E71" s="23">
        <f>E74+E77</f>
        <v>1210000</v>
      </c>
    </row>
    <row r="72" spans="1:5" ht="56.25">
      <c r="A72" s="36" t="s">
        <v>63</v>
      </c>
      <c r="B72" s="12" t="s">
        <v>158</v>
      </c>
      <c r="C72" s="26">
        <f aca="true" t="shared" si="9" ref="C72:E73">C73</f>
        <v>1200000</v>
      </c>
      <c r="D72" s="26">
        <f t="shared" si="9"/>
        <v>1200000</v>
      </c>
      <c r="E72" s="26">
        <f t="shared" si="9"/>
        <v>1200000</v>
      </c>
    </row>
    <row r="73" spans="1:5" ht="93.75">
      <c r="A73" s="36" t="s">
        <v>64</v>
      </c>
      <c r="B73" s="20" t="s">
        <v>159</v>
      </c>
      <c r="C73" s="26">
        <f t="shared" si="9"/>
        <v>1200000</v>
      </c>
      <c r="D73" s="26">
        <f t="shared" si="9"/>
        <v>1200000</v>
      </c>
      <c r="E73" s="26">
        <f t="shared" si="9"/>
        <v>1200000</v>
      </c>
    </row>
    <row r="74" spans="1:5" ht="93.75">
      <c r="A74" s="36" t="s">
        <v>20</v>
      </c>
      <c r="B74" s="20" t="s">
        <v>159</v>
      </c>
      <c r="C74" s="26">
        <v>1200000</v>
      </c>
      <c r="D74" s="26">
        <v>1200000</v>
      </c>
      <c r="E74" s="26">
        <v>1200000</v>
      </c>
    </row>
    <row r="75" spans="1:5" ht="75">
      <c r="A75" s="36" t="s">
        <v>21</v>
      </c>
      <c r="B75" s="12" t="s">
        <v>160</v>
      </c>
      <c r="C75" s="18">
        <f aca="true" t="shared" si="10" ref="C75:E76">C76</f>
        <v>10000</v>
      </c>
      <c r="D75" s="18">
        <f t="shared" si="10"/>
        <v>10000</v>
      </c>
      <c r="E75" s="18">
        <f t="shared" si="10"/>
        <v>10000</v>
      </c>
    </row>
    <row r="76" spans="1:5" ht="56.25">
      <c r="A76" s="36" t="s">
        <v>65</v>
      </c>
      <c r="B76" s="20" t="s">
        <v>161</v>
      </c>
      <c r="C76" s="18">
        <f t="shared" si="10"/>
        <v>10000</v>
      </c>
      <c r="D76" s="18">
        <f t="shared" si="10"/>
        <v>10000</v>
      </c>
      <c r="E76" s="18">
        <f t="shared" si="10"/>
        <v>10000</v>
      </c>
    </row>
    <row r="77" spans="1:5" ht="56.25">
      <c r="A77" s="36" t="s">
        <v>80</v>
      </c>
      <c r="B77" s="20" t="s">
        <v>161</v>
      </c>
      <c r="C77" s="18">
        <v>10000</v>
      </c>
      <c r="D77" s="19">
        <v>10000</v>
      </c>
      <c r="E77" s="19">
        <v>10000</v>
      </c>
    </row>
    <row r="78" spans="1:8" ht="93.75">
      <c r="A78" s="14" t="s">
        <v>22</v>
      </c>
      <c r="B78" s="17" t="s">
        <v>162</v>
      </c>
      <c r="C78" s="23">
        <f>C82+C79</f>
        <v>1376082.25</v>
      </c>
      <c r="D78" s="23">
        <f>D82+D79</f>
        <v>1356206.75</v>
      </c>
      <c r="E78" s="23">
        <f>E82+E79</f>
        <v>1345500</v>
      </c>
      <c r="F78" s="7"/>
      <c r="G78" s="7"/>
      <c r="H78" s="7"/>
    </row>
    <row r="79" spans="1:8" ht="75">
      <c r="A79" s="22" t="s">
        <v>215</v>
      </c>
      <c r="B79" s="12" t="s">
        <v>216</v>
      </c>
      <c r="C79" s="10">
        <f aca="true" t="shared" si="11" ref="C79:E80">C80</f>
        <v>30582.25</v>
      </c>
      <c r="D79" s="10">
        <f t="shared" si="11"/>
        <v>10706.75</v>
      </c>
      <c r="E79" s="10">
        <f t="shared" si="11"/>
        <v>0</v>
      </c>
      <c r="F79" s="7"/>
      <c r="G79" s="7"/>
      <c r="H79" s="7"/>
    </row>
    <row r="80" spans="1:8" ht="93.75">
      <c r="A80" s="22" t="s">
        <v>217</v>
      </c>
      <c r="B80" s="12" t="s">
        <v>218</v>
      </c>
      <c r="C80" s="10">
        <f t="shared" si="11"/>
        <v>30582.25</v>
      </c>
      <c r="D80" s="10">
        <f t="shared" si="11"/>
        <v>10706.75</v>
      </c>
      <c r="E80" s="10">
        <f t="shared" si="11"/>
        <v>0</v>
      </c>
      <c r="F80" s="7"/>
      <c r="G80" s="7"/>
      <c r="H80" s="7"/>
    </row>
    <row r="81" spans="1:8" ht="93.75">
      <c r="A81" s="22" t="s">
        <v>219</v>
      </c>
      <c r="B81" s="12" t="s">
        <v>218</v>
      </c>
      <c r="C81" s="10">
        <v>30582.25</v>
      </c>
      <c r="D81" s="10">
        <v>10706.75</v>
      </c>
      <c r="E81" s="10">
        <v>0</v>
      </c>
      <c r="F81" s="7"/>
      <c r="G81" s="7"/>
      <c r="H81" s="7"/>
    </row>
    <row r="82" spans="1:5" ht="187.5">
      <c r="A82" s="36" t="s">
        <v>23</v>
      </c>
      <c r="B82" s="20" t="s">
        <v>163</v>
      </c>
      <c r="C82" s="26">
        <f>C83+C88+C91</f>
        <v>1345500</v>
      </c>
      <c r="D82" s="26">
        <f>D83+D88+D91</f>
        <v>1345500</v>
      </c>
      <c r="E82" s="26">
        <f>E83+E88+E91</f>
        <v>1345500</v>
      </c>
    </row>
    <row r="83" spans="1:5" ht="131.25">
      <c r="A83" s="36" t="s">
        <v>37</v>
      </c>
      <c r="B83" s="20" t="s">
        <v>164</v>
      </c>
      <c r="C83" s="18">
        <f>C86+C84</f>
        <v>1298500</v>
      </c>
      <c r="D83" s="18">
        <f>D86+D84</f>
        <v>1298500</v>
      </c>
      <c r="E83" s="18">
        <f>E86+E84</f>
        <v>1298500</v>
      </c>
    </row>
    <row r="84" spans="1:5" ht="187.5">
      <c r="A84" s="36" t="s">
        <v>90</v>
      </c>
      <c r="B84" s="20" t="s">
        <v>165</v>
      </c>
      <c r="C84" s="18">
        <f>C85</f>
        <v>398500</v>
      </c>
      <c r="D84" s="18">
        <f>D85</f>
        <v>398500</v>
      </c>
      <c r="E84" s="18">
        <f>E85</f>
        <v>398500</v>
      </c>
    </row>
    <row r="85" spans="1:5" ht="187.5">
      <c r="A85" s="36" t="s">
        <v>91</v>
      </c>
      <c r="B85" s="20" t="s">
        <v>165</v>
      </c>
      <c r="C85" s="18">
        <v>398500</v>
      </c>
      <c r="D85" s="18">
        <v>398500</v>
      </c>
      <c r="E85" s="18">
        <v>398500</v>
      </c>
    </row>
    <row r="86" spans="1:5" ht="168.75">
      <c r="A86" s="36" t="s">
        <v>76</v>
      </c>
      <c r="B86" s="27" t="s">
        <v>166</v>
      </c>
      <c r="C86" s="18">
        <f>C87</f>
        <v>900000</v>
      </c>
      <c r="D86" s="18">
        <f>D87</f>
        <v>900000</v>
      </c>
      <c r="E86" s="18">
        <f>E87</f>
        <v>900000</v>
      </c>
    </row>
    <row r="87" spans="1:5" ht="168.75">
      <c r="A87" s="36" t="s">
        <v>77</v>
      </c>
      <c r="B87" s="27" t="s">
        <v>166</v>
      </c>
      <c r="C87" s="18">
        <v>900000</v>
      </c>
      <c r="D87" s="18">
        <v>900000</v>
      </c>
      <c r="E87" s="18">
        <v>900000</v>
      </c>
    </row>
    <row r="88" spans="1:5" ht="168.75">
      <c r="A88" s="36" t="s">
        <v>54</v>
      </c>
      <c r="B88" s="20" t="s">
        <v>52</v>
      </c>
      <c r="C88" s="18">
        <f aca="true" t="shared" si="12" ref="C88:E89">C89</f>
        <v>30000</v>
      </c>
      <c r="D88" s="18">
        <f t="shared" si="12"/>
        <v>30000</v>
      </c>
      <c r="E88" s="18">
        <f t="shared" si="12"/>
        <v>30000</v>
      </c>
    </row>
    <row r="89" spans="1:5" ht="150">
      <c r="A89" s="36" t="s">
        <v>66</v>
      </c>
      <c r="B89" s="20" t="s">
        <v>53</v>
      </c>
      <c r="C89" s="18">
        <f t="shared" si="12"/>
        <v>30000</v>
      </c>
      <c r="D89" s="18">
        <f t="shared" si="12"/>
        <v>30000</v>
      </c>
      <c r="E89" s="18">
        <f t="shared" si="12"/>
        <v>30000</v>
      </c>
    </row>
    <row r="90" spans="1:5" ht="150">
      <c r="A90" s="36" t="s">
        <v>51</v>
      </c>
      <c r="B90" s="20" t="s">
        <v>53</v>
      </c>
      <c r="C90" s="18">
        <v>30000</v>
      </c>
      <c r="D90" s="18">
        <v>30000</v>
      </c>
      <c r="E90" s="18">
        <v>30000</v>
      </c>
    </row>
    <row r="91" spans="1:5" ht="187.5" customHeight="1">
      <c r="A91" s="36" t="s">
        <v>38</v>
      </c>
      <c r="B91" s="20" t="s">
        <v>272</v>
      </c>
      <c r="C91" s="19">
        <f aca="true" t="shared" si="13" ref="C91:E92">C92</f>
        <v>17000</v>
      </c>
      <c r="D91" s="19">
        <f t="shared" si="13"/>
        <v>17000</v>
      </c>
      <c r="E91" s="19">
        <f t="shared" si="13"/>
        <v>17000</v>
      </c>
    </row>
    <row r="92" spans="1:5" ht="131.25">
      <c r="A92" s="36" t="s">
        <v>67</v>
      </c>
      <c r="B92" s="20" t="s">
        <v>167</v>
      </c>
      <c r="C92" s="19">
        <f t="shared" si="13"/>
        <v>17000</v>
      </c>
      <c r="D92" s="19">
        <f t="shared" si="13"/>
        <v>17000</v>
      </c>
      <c r="E92" s="19">
        <f t="shared" si="13"/>
        <v>17000</v>
      </c>
    </row>
    <row r="93" spans="1:5" ht="131.25">
      <c r="A93" s="36" t="s">
        <v>24</v>
      </c>
      <c r="B93" s="20" t="s">
        <v>167</v>
      </c>
      <c r="C93" s="19">
        <v>17000</v>
      </c>
      <c r="D93" s="19">
        <v>17000</v>
      </c>
      <c r="E93" s="19">
        <v>17000</v>
      </c>
    </row>
    <row r="94" spans="1:5" ht="37.5">
      <c r="A94" s="14" t="s">
        <v>25</v>
      </c>
      <c r="B94" s="17" t="s">
        <v>48</v>
      </c>
      <c r="C94" s="23">
        <f>C95</f>
        <v>269000</v>
      </c>
      <c r="D94" s="23">
        <f>D95</f>
        <v>269000</v>
      </c>
      <c r="E94" s="23">
        <f>E95</f>
        <v>269000</v>
      </c>
    </row>
    <row r="95" spans="1:5" ht="37.5">
      <c r="A95" s="36" t="s">
        <v>39</v>
      </c>
      <c r="B95" s="12" t="s">
        <v>168</v>
      </c>
      <c r="C95" s="10">
        <f>C96+C99</f>
        <v>269000</v>
      </c>
      <c r="D95" s="10">
        <f>D96+D99</f>
        <v>269000</v>
      </c>
      <c r="E95" s="10">
        <f>E96+E99</f>
        <v>269000</v>
      </c>
    </row>
    <row r="96" spans="1:5" ht="75">
      <c r="A96" s="44" t="s">
        <v>322</v>
      </c>
      <c r="B96" s="12" t="s">
        <v>323</v>
      </c>
      <c r="C96" s="10">
        <f aca="true" t="shared" si="14" ref="C96:E97">C97</f>
        <v>21000</v>
      </c>
      <c r="D96" s="10">
        <f t="shared" si="14"/>
        <v>21000</v>
      </c>
      <c r="E96" s="10">
        <f t="shared" si="14"/>
        <v>21000</v>
      </c>
    </row>
    <row r="97" spans="1:5" ht="150" customHeight="1">
      <c r="A97" s="36" t="s">
        <v>274</v>
      </c>
      <c r="B97" s="12" t="s">
        <v>273</v>
      </c>
      <c r="C97" s="10">
        <f t="shared" si="14"/>
        <v>21000</v>
      </c>
      <c r="D97" s="10">
        <f t="shared" si="14"/>
        <v>21000</v>
      </c>
      <c r="E97" s="10">
        <f t="shared" si="14"/>
        <v>21000</v>
      </c>
    </row>
    <row r="98" spans="1:5" ht="168.75">
      <c r="A98" s="36" t="s">
        <v>275</v>
      </c>
      <c r="B98" s="12" t="s">
        <v>273</v>
      </c>
      <c r="C98" s="10">
        <v>21000</v>
      </c>
      <c r="D98" s="10">
        <v>21000</v>
      </c>
      <c r="E98" s="10">
        <v>21000</v>
      </c>
    </row>
    <row r="99" spans="1:5" ht="37.5">
      <c r="A99" s="36" t="s">
        <v>68</v>
      </c>
      <c r="B99" s="12" t="s">
        <v>26</v>
      </c>
      <c r="C99" s="26">
        <f>C100+C102</f>
        <v>248000</v>
      </c>
      <c r="D99" s="26">
        <f>D100+D102</f>
        <v>248000</v>
      </c>
      <c r="E99" s="26">
        <f>E100+E102</f>
        <v>248000</v>
      </c>
    </row>
    <row r="100" spans="1:5" ht="131.25">
      <c r="A100" s="36" t="s">
        <v>277</v>
      </c>
      <c r="B100" s="12" t="s">
        <v>276</v>
      </c>
      <c r="C100" s="26">
        <f>C101</f>
        <v>138000</v>
      </c>
      <c r="D100" s="26">
        <f>D101</f>
        <v>138000</v>
      </c>
      <c r="E100" s="26">
        <f>E101</f>
        <v>138000</v>
      </c>
    </row>
    <row r="101" spans="1:5" ht="131.25">
      <c r="A101" s="36" t="s">
        <v>278</v>
      </c>
      <c r="B101" s="12" t="s">
        <v>276</v>
      </c>
      <c r="C101" s="26">
        <f>130000+8000</f>
        <v>138000</v>
      </c>
      <c r="D101" s="19">
        <f>130000+8000</f>
        <v>138000</v>
      </c>
      <c r="E101" s="19">
        <f>130000+8000</f>
        <v>138000</v>
      </c>
    </row>
    <row r="102" spans="1:5" ht="131.25">
      <c r="A102" s="36" t="s">
        <v>279</v>
      </c>
      <c r="B102" s="12" t="s">
        <v>281</v>
      </c>
      <c r="C102" s="26">
        <f>C103</f>
        <v>110000</v>
      </c>
      <c r="D102" s="26">
        <f>D103</f>
        <v>110000</v>
      </c>
      <c r="E102" s="26">
        <f>E103</f>
        <v>110000</v>
      </c>
    </row>
    <row r="103" spans="1:5" ht="131.25">
      <c r="A103" s="36" t="s">
        <v>280</v>
      </c>
      <c r="B103" s="12" t="s">
        <v>281</v>
      </c>
      <c r="C103" s="26">
        <f>100000+10000</f>
        <v>110000</v>
      </c>
      <c r="D103" s="19">
        <f>100000+10000</f>
        <v>110000</v>
      </c>
      <c r="E103" s="19">
        <f>100000+10000</f>
        <v>110000</v>
      </c>
    </row>
    <row r="104" spans="1:5" ht="75">
      <c r="A104" s="14" t="s">
        <v>27</v>
      </c>
      <c r="B104" s="15" t="s">
        <v>169</v>
      </c>
      <c r="C104" s="23">
        <f>C105+C110</f>
        <v>519000</v>
      </c>
      <c r="D104" s="23">
        <f>D105+D110</f>
        <v>519000</v>
      </c>
      <c r="E104" s="23">
        <f>E105+E110</f>
        <v>519000</v>
      </c>
    </row>
    <row r="105" spans="1:5" ht="37.5">
      <c r="A105" s="36" t="s">
        <v>40</v>
      </c>
      <c r="B105" s="20" t="s">
        <v>170</v>
      </c>
      <c r="C105" s="10">
        <f aca="true" t="shared" si="15" ref="C105:E106">C106</f>
        <v>509000</v>
      </c>
      <c r="D105" s="10">
        <f t="shared" si="15"/>
        <v>509000</v>
      </c>
      <c r="E105" s="10">
        <f t="shared" si="15"/>
        <v>509000</v>
      </c>
    </row>
    <row r="106" spans="1:5" ht="37.5">
      <c r="A106" s="36" t="s">
        <v>41</v>
      </c>
      <c r="B106" s="20" t="s">
        <v>171</v>
      </c>
      <c r="C106" s="10">
        <f t="shared" si="15"/>
        <v>509000</v>
      </c>
      <c r="D106" s="10">
        <f t="shared" si="15"/>
        <v>509000</v>
      </c>
      <c r="E106" s="10">
        <f t="shared" si="15"/>
        <v>509000</v>
      </c>
    </row>
    <row r="107" spans="1:5" ht="56.25">
      <c r="A107" s="36" t="s">
        <v>28</v>
      </c>
      <c r="B107" s="20" t="s">
        <v>172</v>
      </c>
      <c r="C107" s="10">
        <f>SUM(C108:C109)</f>
        <v>509000</v>
      </c>
      <c r="D107" s="10">
        <f>SUM(D108:D109)</f>
        <v>509000</v>
      </c>
      <c r="E107" s="10">
        <f>SUM(E108:E109)</f>
        <v>509000</v>
      </c>
    </row>
    <row r="108" spans="1:5" ht="56.25">
      <c r="A108" s="36" t="s">
        <v>29</v>
      </c>
      <c r="B108" s="20" t="s">
        <v>172</v>
      </c>
      <c r="C108" s="18">
        <v>9000</v>
      </c>
      <c r="D108" s="19">
        <v>9000</v>
      </c>
      <c r="E108" s="19">
        <v>9000</v>
      </c>
    </row>
    <row r="109" spans="1:5" ht="56.25">
      <c r="A109" s="36" t="s">
        <v>30</v>
      </c>
      <c r="B109" s="20" t="s">
        <v>172</v>
      </c>
      <c r="C109" s="18">
        <v>500000</v>
      </c>
      <c r="D109" s="18">
        <v>500000</v>
      </c>
      <c r="E109" s="18">
        <v>500000</v>
      </c>
    </row>
    <row r="110" spans="1:5" ht="37.5">
      <c r="A110" s="36" t="s">
        <v>72</v>
      </c>
      <c r="B110" s="12" t="s">
        <v>173</v>
      </c>
      <c r="C110" s="18">
        <f aca="true" t="shared" si="16" ref="C110:E111">C111</f>
        <v>10000</v>
      </c>
      <c r="D110" s="18">
        <f t="shared" si="16"/>
        <v>10000</v>
      </c>
      <c r="E110" s="18">
        <f t="shared" si="16"/>
        <v>10000</v>
      </c>
    </row>
    <row r="111" spans="1:5" ht="37.5">
      <c r="A111" s="28" t="s">
        <v>73</v>
      </c>
      <c r="B111" s="12" t="s">
        <v>174</v>
      </c>
      <c r="C111" s="18">
        <f t="shared" si="16"/>
        <v>10000</v>
      </c>
      <c r="D111" s="18">
        <f t="shared" si="16"/>
        <v>10000</v>
      </c>
      <c r="E111" s="18">
        <f t="shared" si="16"/>
        <v>10000</v>
      </c>
    </row>
    <row r="112" spans="1:5" ht="37.5">
      <c r="A112" s="28" t="s">
        <v>74</v>
      </c>
      <c r="B112" s="12" t="s">
        <v>83</v>
      </c>
      <c r="C112" s="18">
        <f>SUM(C113:C113)</f>
        <v>10000</v>
      </c>
      <c r="D112" s="18">
        <f>SUM(D113:D113)</f>
        <v>10000</v>
      </c>
      <c r="E112" s="18">
        <f>SUM(E113:E113)</f>
        <v>10000</v>
      </c>
    </row>
    <row r="113" spans="1:5" ht="37.5">
      <c r="A113" s="28" t="s">
        <v>88</v>
      </c>
      <c r="B113" s="12" t="s">
        <v>83</v>
      </c>
      <c r="C113" s="18">
        <v>10000</v>
      </c>
      <c r="D113" s="18">
        <v>10000</v>
      </c>
      <c r="E113" s="18">
        <v>10000</v>
      </c>
    </row>
    <row r="114" spans="1:5" ht="56.25">
      <c r="A114" s="14" t="s">
        <v>31</v>
      </c>
      <c r="B114" s="17" t="s">
        <v>175</v>
      </c>
      <c r="C114" s="23">
        <f>C115+C119</f>
        <v>270000</v>
      </c>
      <c r="D114" s="23">
        <f>D115+D119</f>
        <v>270000</v>
      </c>
      <c r="E114" s="23">
        <f>E115+E119</f>
        <v>270000</v>
      </c>
    </row>
    <row r="115" spans="1:5" ht="168.75">
      <c r="A115" s="36" t="s">
        <v>32</v>
      </c>
      <c r="B115" s="20" t="s">
        <v>176</v>
      </c>
      <c r="C115" s="18">
        <f>C116</f>
        <v>200000</v>
      </c>
      <c r="D115" s="18">
        <f aca="true" t="shared" si="17" ref="D115:E117">D116</f>
        <v>200000</v>
      </c>
      <c r="E115" s="18">
        <f t="shared" si="17"/>
        <v>200000</v>
      </c>
    </row>
    <row r="116" spans="1:5" ht="187.5">
      <c r="A116" s="36" t="s">
        <v>69</v>
      </c>
      <c r="B116" s="20" t="s">
        <v>177</v>
      </c>
      <c r="C116" s="18">
        <f>C117</f>
        <v>200000</v>
      </c>
      <c r="D116" s="18">
        <f t="shared" si="17"/>
        <v>200000</v>
      </c>
      <c r="E116" s="18">
        <f t="shared" si="17"/>
        <v>200000</v>
      </c>
    </row>
    <row r="117" spans="1:5" ht="187.5">
      <c r="A117" s="36" t="s">
        <v>70</v>
      </c>
      <c r="B117" s="20" t="s">
        <v>178</v>
      </c>
      <c r="C117" s="18">
        <f>C118</f>
        <v>200000</v>
      </c>
      <c r="D117" s="18">
        <f t="shared" si="17"/>
        <v>200000</v>
      </c>
      <c r="E117" s="18">
        <f t="shared" si="17"/>
        <v>200000</v>
      </c>
    </row>
    <row r="118" spans="1:5" ht="187.5">
      <c r="A118" s="36" t="s">
        <v>33</v>
      </c>
      <c r="B118" s="20" t="s">
        <v>178</v>
      </c>
      <c r="C118" s="18">
        <v>200000</v>
      </c>
      <c r="D118" s="18">
        <v>200000</v>
      </c>
      <c r="E118" s="18">
        <v>200000</v>
      </c>
    </row>
    <row r="119" spans="1:5" ht="75">
      <c r="A119" s="36" t="s">
        <v>34</v>
      </c>
      <c r="B119" s="12" t="s">
        <v>179</v>
      </c>
      <c r="C119" s="26">
        <f>C120</f>
        <v>70000</v>
      </c>
      <c r="D119" s="26">
        <f>D120</f>
        <v>70000</v>
      </c>
      <c r="E119" s="26">
        <f>E120</f>
        <v>70000</v>
      </c>
    </row>
    <row r="120" spans="1:5" ht="75">
      <c r="A120" s="36" t="s">
        <v>42</v>
      </c>
      <c r="B120" s="25" t="s">
        <v>94</v>
      </c>
      <c r="C120" s="26">
        <f>C123+C121</f>
        <v>70000</v>
      </c>
      <c r="D120" s="26">
        <f>D123+D121</f>
        <v>70000</v>
      </c>
      <c r="E120" s="26">
        <f>E123+E121</f>
        <v>70000</v>
      </c>
    </row>
    <row r="121" spans="1:5" ht="131.25">
      <c r="A121" s="36" t="s">
        <v>92</v>
      </c>
      <c r="B121" s="12" t="s">
        <v>180</v>
      </c>
      <c r="C121" s="26">
        <f>C122</f>
        <v>30000</v>
      </c>
      <c r="D121" s="26">
        <f>D122</f>
        <v>30000</v>
      </c>
      <c r="E121" s="26">
        <f>E122</f>
        <v>30000</v>
      </c>
    </row>
    <row r="122" spans="1:5" ht="131.25">
      <c r="A122" s="36" t="s">
        <v>93</v>
      </c>
      <c r="B122" s="12" t="s">
        <v>180</v>
      </c>
      <c r="C122" s="26">
        <v>30000</v>
      </c>
      <c r="D122" s="26">
        <v>30000</v>
      </c>
      <c r="E122" s="26">
        <v>30000</v>
      </c>
    </row>
    <row r="123" spans="1:5" ht="93.75">
      <c r="A123" s="36" t="s">
        <v>79</v>
      </c>
      <c r="B123" s="25" t="s">
        <v>181</v>
      </c>
      <c r="C123" s="26">
        <f>C124</f>
        <v>40000</v>
      </c>
      <c r="D123" s="26">
        <f>D124</f>
        <v>40000</v>
      </c>
      <c r="E123" s="26">
        <f>E124</f>
        <v>40000</v>
      </c>
    </row>
    <row r="124" spans="1:5" ht="93.75">
      <c r="A124" s="36" t="s">
        <v>78</v>
      </c>
      <c r="B124" s="25" t="s">
        <v>181</v>
      </c>
      <c r="C124" s="26">
        <v>40000</v>
      </c>
      <c r="D124" s="19">
        <v>40000</v>
      </c>
      <c r="E124" s="19">
        <v>40000</v>
      </c>
    </row>
    <row r="125" spans="1:5" ht="37.5">
      <c r="A125" s="14" t="s">
        <v>35</v>
      </c>
      <c r="B125" s="17" t="s">
        <v>182</v>
      </c>
      <c r="C125" s="23">
        <f>C126+C136+C140</f>
        <v>176400</v>
      </c>
      <c r="D125" s="23">
        <f>D126+D136+D140</f>
        <v>162000</v>
      </c>
      <c r="E125" s="23">
        <f>E126+E136+E140</f>
        <v>162000</v>
      </c>
    </row>
    <row r="126" spans="1:5" ht="75">
      <c r="A126" s="36" t="s">
        <v>140</v>
      </c>
      <c r="B126" s="12" t="s">
        <v>183</v>
      </c>
      <c r="C126" s="10">
        <f>C127+C130+C133</f>
        <v>29400</v>
      </c>
      <c r="D126" s="10">
        <f>D127+D130+D133</f>
        <v>15000</v>
      </c>
      <c r="E126" s="10">
        <f>E127+E130+E133</f>
        <v>15000</v>
      </c>
    </row>
    <row r="127" spans="1:5" ht="150">
      <c r="A127" s="36" t="s">
        <v>302</v>
      </c>
      <c r="B127" s="35" t="s">
        <v>305</v>
      </c>
      <c r="C127" s="10">
        <f aca="true" t="shared" si="18" ref="C127:E128">C128</f>
        <v>10000</v>
      </c>
      <c r="D127" s="10">
        <f t="shared" si="18"/>
        <v>10000</v>
      </c>
      <c r="E127" s="10">
        <f t="shared" si="18"/>
        <v>10000</v>
      </c>
    </row>
    <row r="128" spans="1:5" ht="262.5">
      <c r="A128" s="36" t="s">
        <v>303</v>
      </c>
      <c r="B128" s="35" t="s">
        <v>306</v>
      </c>
      <c r="C128" s="10">
        <f t="shared" si="18"/>
        <v>10000</v>
      </c>
      <c r="D128" s="10">
        <f t="shared" si="18"/>
        <v>10000</v>
      </c>
      <c r="E128" s="10">
        <f t="shared" si="18"/>
        <v>10000</v>
      </c>
    </row>
    <row r="129" spans="1:5" ht="243.75">
      <c r="A129" s="36" t="s">
        <v>304</v>
      </c>
      <c r="B129" s="35" t="s">
        <v>307</v>
      </c>
      <c r="C129" s="10">
        <v>10000</v>
      </c>
      <c r="D129" s="10">
        <v>10000</v>
      </c>
      <c r="E129" s="10">
        <v>10000</v>
      </c>
    </row>
    <row r="130" spans="1:5" ht="131.25">
      <c r="A130" s="42" t="s">
        <v>308</v>
      </c>
      <c r="B130" s="35" t="s">
        <v>309</v>
      </c>
      <c r="C130" s="10">
        <f aca="true" t="shared" si="19" ref="C130:E131">C131</f>
        <v>5000</v>
      </c>
      <c r="D130" s="10">
        <f t="shared" si="19"/>
        <v>5000</v>
      </c>
      <c r="E130" s="10">
        <f t="shared" si="19"/>
        <v>5000</v>
      </c>
    </row>
    <row r="131" spans="1:5" ht="187.5">
      <c r="A131" s="42" t="s">
        <v>139</v>
      </c>
      <c r="B131" s="35" t="s">
        <v>310</v>
      </c>
      <c r="C131" s="10">
        <f t="shared" si="19"/>
        <v>5000</v>
      </c>
      <c r="D131" s="10">
        <f t="shared" si="19"/>
        <v>5000</v>
      </c>
      <c r="E131" s="10">
        <f t="shared" si="19"/>
        <v>5000</v>
      </c>
    </row>
    <row r="132" spans="1:5" ht="168.75">
      <c r="A132" s="36" t="s">
        <v>282</v>
      </c>
      <c r="B132" s="35" t="s">
        <v>243</v>
      </c>
      <c r="C132" s="10">
        <v>5000</v>
      </c>
      <c r="D132" s="10">
        <v>5000</v>
      </c>
      <c r="E132" s="10">
        <v>5000</v>
      </c>
    </row>
    <row r="133" spans="1:5" ht="150">
      <c r="A133" s="41" t="s">
        <v>290</v>
      </c>
      <c r="B133" s="35" t="s">
        <v>293</v>
      </c>
      <c r="C133" s="10">
        <f aca="true" t="shared" si="20" ref="C133:E134">C134</f>
        <v>14400</v>
      </c>
      <c r="D133" s="10">
        <f t="shared" si="20"/>
        <v>0</v>
      </c>
      <c r="E133" s="10">
        <f t="shared" si="20"/>
        <v>0</v>
      </c>
    </row>
    <row r="134" spans="1:5" ht="206.25">
      <c r="A134" s="41" t="s">
        <v>291</v>
      </c>
      <c r="B134" s="35" t="s">
        <v>294</v>
      </c>
      <c r="C134" s="10">
        <f t="shared" si="20"/>
        <v>14400</v>
      </c>
      <c r="D134" s="10">
        <f t="shared" si="20"/>
        <v>0</v>
      </c>
      <c r="E134" s="10">
        <f t="shared" si="20"/>
        <v>0</v>
      </c>
    </row>
    <row r="135" spans="1:5" ht="206.25">
      <c r="A135" s="41" t="s">
        <v>292</v>
      </c>
      <c r="B135" s="35" t="s">
        <v>294</v>
      </c>
      <c r="C135" s="10">
        <v>14400</v>
      </c>
      <c r="D135" s="10">
        <v>0</v>
      </c>
      <c r="E135" s="10">
        <v>0</v>
      </c>
    </row>
    <row r="136" spans="1:5" ht="37.5">
      <c r="A136" s="36" t="s">
        <v>142</v>
      </c>
      <c r="B136" s="12" t="s">
        <v>271</v>
      </c>
      <c r="C136" s="10">
        <f>C137</f>
        <v>77000</v>
      </c>
      <c r="D136" s="10">
        <f>D137</f>
        <v>77000</v>
      </c>
      <c r="E136" s="10">
        <f>E137</f>
        <v>77000</v>
      </c>
    </row>
    <row r="137" spans="1:5" ht="142.5" customHeight="1">
      <c r="A137" s="36" t="s">
        <v>141</v>
      </c>
      <c r="B137" s="13" t="s">
        <v>184</v>
      </c>
      <c r="C137" s="11">
        <f>SUM(C138:C139)</f>
        <v>77000</v>
      </c>
      <c r="D137" s="11">
        <f>SUM(D138:D139)</f>
        <v>77000</v>
      </c>
      <c r="E137" s="11">
        <f>SUM(E138:E139)</f>
        <v>77000</v>
      </c>
    </row>
    <row r="138" spans="1:5" ht="131.25">
      <c r="A138" s="36" t="s">
        <v>137</v>
      </c>
      <c r="B138" s="13" t="s">
        <v>184</v>
      </c>
      <c r="C138" s="11">
        <v>59000</v>
      </c>
      <c r="D138" s="11">
        <v>59000</v>
      </c>
      <c r="E138" s="11">
        <v>59000</v>
      </c>
    </row>
    <row r="139" spans="1:5" ht="131.25">
      <c r="A139" s="36" t="s">
        <v>138</v>
      </c>
      <c r="B139" s="13" t="s">
        <v>184</v>
      </c>
      <c r="C139" s="11">
        <v>18000</v>
      </c>
      <c r="D139" s="11">
        <v>18000</v>
      </c>
      <c r="E139" s="11">
        <v>18000</v>
      </c>
    </row>
    <row r="140" spans="1:5" ht="37.5">
      <c r="A140" s="36" t="s">
        <v>143</v>
      </c>
      <c r="B140" s="13" t="s">
        <v>185</v>
      </c>
      <c r="C140" s="11">
        <f aca="true" t="shared" si="21" ref="C140:E143">C141</f>
        <v>70000</v>
      </c>
      <c r="D140" s="11">
        <f t="shared" si="21"/>
        <v>70000</v>
      </c>
      <c r="E140" s="11">
        <f t="shared" si="21"/>
        <v>70000</v>
      </c>
    </row>
    <row r="141" spans="1:5" ht="165.75" customHeight="1">
      <c r="A141" s="36" t="s">
        <v>283</v>
      </c>
      <c r="B141" s="13" t="s">
        <v>284</v>
      </c>
      <c r="C141" s="11">
        <f t="shared" si="21"/>
        <v>70000</v>
      </c>
      <c r="D141" s="11">
        <f t="shared" si="21"/>
        <v>70000</v>
      </c>
      <c r="E141" s="11">
        <f t="shared" si="21"/>
        <v>70000</v>
      </c>
    </row>
    <row r="142" spans="1:5" ht="151.5" customHeight="1">
      <c r="A142" s="36" t="s">
        <v>285</v>
      </c>
      <c r="B142" s="13" t="s">
        <v>286</v>
      </c>
      <c r="C142" s="11">
        <f t="shared" si="21"/>
        <v>70000</v>
      </c>
      <c r="D142" s="11">
        <f t="shared" si="21"/>
        <v>70000</v>
      </c>
      <c r="E142" s="11">
        <f t="shared" si="21"/>
        <v>70000</v>
      </c>
    </row>
    <row r="143" spans="1:5" ht="297.75" customHeight="1">
      <c r="A143" s="41" t="s">
        <v>287</v>
      </c>
      <c r="B143" s="13" t="s">
        <v>288</v>
      </c>
      <c r="C143" s="11">
        <f t="shared" si="21"/>
        <v>70000</v>
      </c>
      <c r="D143" s="11">
        <f t="shared" si="21"/>
        <v>70000</v>
      </c>
      <c r="E143" s="11">
        <f t="shared" si="21"/>
        <v>70000</v>
      </c>
    </row>
    <row r="144" spans="1:5" ht="300" customHeight="1">
      <c r="A144" s="41" t="s">
        <v>289</v>
      </c>
      <c r="B144" s="13" t="s">
        <v>288</v>
      </c>
      <c r="C144" s="11">
        <v>70000</v>
      </c>
      <c r="D144" s="11">
        <v>70000</v>
      </c>
      <c r="E144" s="11">
        <v>70000</v>
      </c>
    </row>
    <row r="145" spans="1:5" ht="37.5">
      <c r="A145" s="14" t="s">
        <v>36</v>
      </c>
      <c r="B145" s="15" t="s">
        <v>134</v>
      </c>
      <c r="C145" s="16">
        <f>C146+C201+C205+C210+C214</f>
        <v>290644049.2099999</v>
      </c>
      <c r="D145" s="16">
        <f>D146+D201+D205+D210+D214</f>
        <v>161341680.96</v>
      </c>
      <c r="E145" s="16">
        <f>E146+E201+E205+E210+E214</f>
        <v>153711247.21</v>
      </c>
    </row>
    <row r="146" spans="1:5" ht="93.75">
      <c r="A146" s="14" t="s">
        <v>49</v>
      </c>
      <c r="B146" s="15" t="s">
        <v>186</v>
      </c>
      <c r="C146" s="16">
        <f>C147+C154+C169+C187</f>
        <v>290805618.81999993</v>
      </c>
      <c r="D146" s="16">
        <f>D147+D154+D169+D187</f>
        <v>161341680.96</v>
      </c>
      <c r="E146" s="16">
        <f>E147+E154+E169+E187</f>
        <v>153711247.21</v>
      </c>
    </row>
    <row r="147" spans="1:5" ht="37.5">
      <c r="A147" s="14" t="s">
        <v>98</v>
      </c>
      <c r="B147" s="17" t="s">
        <v>187</v>
      </c>
      <c r="C147" s="16">
        <f>C148+C151</f>
        <v>126618020</v>
      </c>
      <c r="D147" s="16">
        <f>D148+D151</f>
        <v>92115000</v>
      </c>
      <c r="E147" s="16">
        <f>E148+E151</f>
        <v>89553500</v>
      </c>
    </row>
    <row r="148" spans="1:5" ht="37.5">
      <c r="A148" s="36" t="s">
        <v>99</v>
      </c>
      <c r="B148" s="12" t="s">
        <v>188</v>
      </c>
      <c r="C148" s="18">
        <f aca="true" t="shared" si="22" ref="C148:E149">C149</f>
        <v>108208100</v>
      </c>
      <c r="D148" s="18">
        <f t="shared" si="22"/>
        <v>92115000</v>
      </c>
      <c r="E148" s="18">
        <f t="shared" si="22"/>
        <v>89553500</v>
      </c>
    </row>
    <row r="149" spans="1:5" ht="93.75">
      <c r="A149" s="36" t="s">
        <v>100</v>
      </c>
      <c r="B149" s="12" t="s">
        <v>237</v>
      </c>
      <c r="C149" s="18">
        <f t="shared" si="22"/>
        <v>108208100</v>
      </c>
      <c r="D149" s="18">
        <f t="shared" si="22"/>
        <v>92115000</v>
      </c>
      <c r="E149" s="18">
        <f t="shared" si="22"/>
        <v>89553500</v>
      </c>
    </row>
    <row r="150" spans="1:5" ht="93.75">
      <c r="A150" s="36" t="s">
        <v>101</v>
      </c>
      <c r="B150" s="12" t="s">
        <v>237</v>
      </c>
      <c r="C150" s="18">
        <f>102491500+5716600</f>
        <v>108208100</v>
      </c>
      <c r="D150" s="19">
        <v>92115000</v>
      </c>
      <c r="E150" s="19">
        <f>92115000-2561500</f>
        <v>89553500</v>
      </c>
    </row>
    <row r="151" spans="1:5" ht="56.25">
      <c r="A151" s="36" t="s">
        <v>102</v>
      </c>
      <c r="B151" s="12" t="s">
        <v>189</v>
      </c>
      <c r="C151" s="18">
        <f aca="true" t="shared" si="23" ref="C151:E152">C152</f>
        <v>18409920</v>
      </c>
      <c r="D151" s="18">
        <f t="shared" si="23"/>
        <v>0</v>
      </c>
      <c r="E151" s="18">
        <f t="shared" si="23"/>
        <v>0</v>
      </c>
    </row>
    <row r="152" spans="1:5" ht="75">
      <c r="A152" s="36" t="s">
        <v>103</v>
      </c>
      <c r="B152" s="12" t="s">
        <v>190</v>
      </c>
      <c r="C152" s="18">
        <f t="shared" si="23"/>
        <v>18409920</v>
      </c>
      <c r="D152" s="18">
        <f t="shared" si="23"/>
        <v>0</v>
      </c>
      <c r="E152" s="18">
        <f t="shared" si="23"/>
        <v>0</v>
      </c>
    </row>
    <row r="153" spans="1:5" ht="75">
      <c r="A153" s="36" t="s">
        <v>104</v>
      </c>
      <c r="B153" s="12" t="s">
        <v>190</v>
      </c>
      <c r="C153" s="18">
        <f>14423180+3986740</f>
        <v>18409920</v>
      </c>
      <c r="D153" s="19">
        <v>0</v>
      </c>
      <c r="E153" s="19">
        <v>0</v>
      </c>
    </row>
    <row r="154" spans="1:5" s="6" customFormat="1" ht="56.25">
      <c r="A154" s="14" t="s">
        <v>105</v>
      </c>
      <c r="B154" s="15" t="s">
        <v>191</v>
      </c>
      <c r="C154" s="16">
        <f>C158+C164+C155+C161</f>
        <v>32218922.33</v>
      </c>
      <c r="D154" s="16">
        <f>D158+D164+D155+D161</f>
        <v>13380940.850000001</v>
      </c>
      <c r="E154" s="16">
        <f>E158+E164+E155+E161</f>
        <v>8331352.8</v>
      </c>
    </row>
    <row r="155" spans="1:6" s="6" customFormat="1" ht="93.75">
      <c r="A155" s="38" t="s">
        <v>265</v>
      </c>
      <c r="B155" s="20" t="s">
        <v>266</v>
      </c>
      <c r="C155" s="18">
        <f aca="true" t="shared" si="24" ref="C155:E156">C156</f>
        <v>9074320.33</v>
      </c>
      <c r="D155" s="18">
        <f t="shared" si="24"/>
        <v>0</v>
      </c>
      <c r="E155" s="18">
        <f t="shared" si="24"/>
        <v>0</v>
      </c>
      <c r="F155" s="39"/>
    </row>
    <row r="156" spans="1:6" s="6" customFormat="1" ht="93.75">
      <c r="A156" s="38" t="s">
        <v>267</v>
      </c>
      <c r="B156" s="20" t="s">
        <v>268</v>
      </c>
      <c r="C156" s="18">
        <f t="shared" si="24"/>
        <v>9074320.33</v>
      </c>
      <c r="D156" s="18">
        <f t="shared" si="24"/>
        <v>0</v>
      </c>
      <c r="E156" s="18">
        <f t="shared" si="24"/>
        <v>0</v>
      </c>
      <c r="F156" s="40"/>
    </row>
    <row r="157" spans="1:5" s="6" customFormat="1" ht="93.75">
      <c r="A157" s="38" t="s">
        <v>269</v>
      </c>
      <c r="B157" s="20" t="s">
        <v>268</v>
      </c>
      <c r="C157" s="18">
        <f>5074320.33+4000000</f>
        <v>9074320.33</v>
      </c>
      <c r="D157" s="18">
        <v>0</v>
      </c>
      <c r="E157" s="18">
        <v>0</v>
      </c>
    </row>
    <row r="158" spans="1:5" s="6" customFormat="1" ht="187.5">
      <c r="A158" s="36" t="s">
        <v>240</v>
      </c>
      <c r="B158" s="20" t="s">
        <v>241</v>
      </c>
      <c r="C158" s="18">
        <f aca="true" t="shared" si="25" ref="C158:E159">C159</f>
        <v>4535579.24</v>
      </c>
      <c r="D158" s="18">
        <f t="shared" si="25"/>
        <v>4812326.45</v>
      </c>
      <c r="E158" s="18">
        <f t="shared" si="25"/>
        <v>0</v>
      </c>
    </row>
    <row r="159" spans="1:5" s="6" customFormat="1" ht="206.25">
      <c r="A159" s="36" t="s">
        <v>238</v>
      </c>
      <c r="B159" s="20" t="s">
        <v>242</v>
      </c>
      <c r="C159" s="18">
        <f t="shared" si="25"/>
        <v>4535579.24</v>
      </c>
      <c r="D159" s="18">
        <f t="shared" si="25"/>
        <v>4812326.45</v>
      </c>
      <c r="E159" s="18">
        <f t="shared" si="25"/>
        <v>0</v>
      </c>
    </row>
    <row r="160" spans="1:5" s="6" customFormat="1" ht="206.25">
      <c r="A160" s="36" t="s">
        <v>239</v>
      </c>
      <c r="B160" s="20" t="s">
        <v>242</v>
      </c>
      <c r="C160" s="18">
        <v>4535579.24</v>
      </c>
      <c r="D160" s="18">
        <v>4812326.45</v>
      </c>
      <c r="E160" s="18">
        <v>0</v>
      </c>
    </row>
    <row r="161" spans="1:5" s="6" customFormat="1" ht="117.75" customHeight="1">
      <c r="A161" s="43" t="s">
        <v>313</v>
      </c>
      <c r="B161" s="20" t="s">
        <v>314</v>
      </c>
      <c r="C161" s="18">
        <f aca="true" t="shared" si="26" ref="C161:E162">C162</f>
        <v>7801569.6</v>
      </c>
      <c r="D161" s="18">
        <f t="shared" si="26"/>
        <v>8035004.4</v>
      </c>
      <c r="E161" s="18">
        <f t="shared" si="26"/>
        <v>7797742.8</v>
      </c>
    </row>
    <row r="162" spans="1:5" s="6" customFormat="1" ht="147.75" customHeight="1">
      <c r="A162" s="43" t="s">
        <v>311</v>
      </c>
      <c r="B162" s="20" t="s">
        <v>315</v>
      </c>
      <c r="C162" s="18">
        <f t="shared" si="26"/>
        <v>7801569.6</v>
      </c>
      <c r="D162" s="18">
        <f t="shared" si="26"/>
        <v>8035004.4</v>
      </c>
      <c r="E162" s="18">
        <f t="shared" si="26"/>
        <v>7797742.8</v>
      </c>
    </row>
    <row r="163" spans="1:5" s="6" customFormat="1" ht="144" customHeight="1">
      <c r="A163" s="43" t="s">
        <v>312</v>
      </c>
      <c r="B163" s="20" t="s">
        <v>315</v>
      </c>
      <c r="C163" s="18">
        <v>7801569.6</v>
      </c>
      <c r="D163" s="18">
        <v>8035004.4</v>
      </c>
      <c r="E163" s="18">
        <v>7797742.8</v>
      </c>
    </row>
    <row r="164" spans="1:5" ht="18.75">
      <c r="A164" s="43" t="s">
        <v>106</v>
      </c>
      <c r="B164" s="20" t="s">
        <v>193</v>
      </c>
      <c r="C164" s="18">
        <f>C165</f>
        <v>10807453.16</v>
      </c>
      <c r="D164" s="18">
        <f>D165</f>
        <v>533610</v>
      </c>
      <c r="E164" s="18">
        <f>E165</f>
        <v>533610</v>
      </c>
    </row>
    <row r="165" spans="1:5" ht="37.5">
      <c r="A165" s="43" t="s">
        <v>107</v>
      </c>
      <c r="B165" s="20" t="s">
        <v>192</v>
      </c>
      <c r="C165" s="18">
        <f>SUM(C166:C168)</f>
        <v>10807453.16</v>
      </c>
      <c r="D165" s="18">
        <f>SUM(D166:D168)</f>
        <v>533610</v>
      </c>
      <c r="E165" s="18">
        <f>SUM(E166:E168)</f>
        <v>533610</v>
      </c>
    </row>
    <row r="166" spans="1:5" ht="37.5">
      <c r="A166" s="43" t="s">
        <v>108</v>
      </c>
      <c r="B166" s="20" t="s">
        <v>192</v>
      </c>
      <c r="C166" s="18">
        <f>7257525+431000+233640</f>
        <v>7922165</v>
      </c>
      <c r="D166" s="18">
        <v>0</v>
      </c>
      <c r="E166" s="18">
        <v>0</v>
      </c>
    </row>
    <row r="167" spans="1:5" ht="37.5">
      <c r="A167" s="43" t="s">
        <v>109</v>
      </c>
      <c r="B167" s="20" t="s">
        <v>192</v>
      </c>
      <c r="C167" s="18">
        <f>1834303.16+1000000</f>
        <v>2834303.16</v>
      </c>
      <c r="D167" s="18">
        <v>533610</v>
      </c>
      <c r="E167" s="18">
        <v>533610</v>
      </c>
    </row>
    <row r="168" spans="1:5" ht="37.5">
      <c r="A168" s="43" t="s">
        <v>316</v>
      </c>
      <c r="B168" s="20" t="s">
        <v>192</v>
      </c>
      <c r="C168" s="18">
        <v>50985</v>
      </c>
      <c r="D168" s="18">
        <v>0</v>
      </c>
      <c r="E168" s="18">
        <v>0</v>
      </c>
    </row>
    <row r="169" spans="1:5" ht="37.5">
      <c r="A169" s="14" t="s">
        <v>110</v>
      </c>
      <c r="B169" s="17" t="s">
        <v>194</v>
      </c>
      <c r="C169" s="16">
        <f>C170+C184+C178+C175+C181</f>
        <v>123150891.21</v>
      </c>
      <c r="D169" s="16">
        <f>D170+D184+D178+D175+D181</f>
        <v>47066043.83</v>
      </c>
      <c r="E169" s="16">
        <f>E170+E184+E178+E175+E181</f>
        <v>47046698.129999995</v>
      </c>
    </row>
    <row r="170" spans="1:5" ht="56.25">
      <c r="A170" s="43" t="s">
        <v>111</v>
      </c>
      <c r="B170" s="12" t="s">
        <v>195</v>
      </c>
      <c r="C170" s="18">
        <f>C171</f>
        <v>1931410.05</v>
      </c>
      <c r="D170" s="18">
        <f>D171</f>
        <v>1912377.91</v>
      </c>
      <c r="E170" s="18">
        <f>E171</f>
        <v>1912377.91</v>
      </c>
    </row>
    <row r="171" spans="1:5" ht="75">
      <c r="A171" s="43" t="s">
        <v>112</v>
      </c>
      <c r="B171" s="12" t="s">
        <v>196</v>
      </c>
      <c r="C171" s="18">
        <f>SUM(C172:C174)</f>
        <v>1931410.05</v>
      </c>
      <c r="D171" s="18">
        <f>SUM(D172:D174)</f>
        <v>1912377.91</v>
      </c>
      <c r="E171" s="18">
        <f>SUM(E172:E174)</f>
        <v>1912377.91</v>
      </c>
    </row>
    <row r="172" spans="1:5" ht="75">
      <c r="A172" s="43" t="s">
        <v>113</v>
      </c>
      <c r="B172" s="12" t="s">
        <v>196</v>
      </c>
      <c r="C172" s="18">
        <v>458905.82</v>
      </c>
      <c r="D172" s="18">
        <v>419559.5</v>
      </c>
      <c r="E172" s="18">
        <v>419559.5</v>
      </c>
    </row>
    <row r="173" spans="1:5" ht="75">
      <c r="A173" s="43" t="s">
        <v>114</v>
      </c>
      <c r="B173" s="12" t="s">
        <v>196</v>
      </c>
      <c r="C173" s="18">
        <v>1305278.16</v>
      </c>
      <c r="D173" s="18">
        <v>1468792.16</v>
      </c>
      <c r="E173" s="18">
        <v>1468792.16</v>
      </c>
    </row>
    <row r="174" spans="1:5" ht="75">
      <c r="A174" s="43" t="s">
        <v>115</v>
      </c>
      <c r="B174" s="12" t="s">
        <v>196</v>
      </c>
      <c r="C174" s="18">
        <v>167226.07</v>
      </c>
      <c r="D174" s="18">
        <v>24026.25</v>
      </c>
      <c r="E174" s="18">
        <v>24026.25</v>
      </c>
    </row>
    <row r="175" spans="1:5" ht="131.25">
      <c r="A175" s="43" t="s">
        <v>116</v>
      </c>
      <c r="B175" s="12" t="s">
        <v>197</v>
      </c>
      <c r="C175" s="18">
        <f aca="true" t="shared" si="27" ref="C175:E176">C176</f>
        <v>1840132.8000000003</v>
      </c>
      <c r="D175" s="18">
        <f t="shared" si="27"/>
        <v>3680265.6</v>
      </c>
      <c r="E175" s="18">
        <f t="shared" si="27"/>
        <v>3680265.6</v>
      </c>
    </row>
    <row r="176" spans="1:5" ht="131.25">
      <c r="A176" s="43" t="s">
        <v>117</v>
      </c>
      <c r="B176" s="12" t="s">
        <v>198</v>
      </c>
      <c r="C176" s="18">
        <f t="shared" si="27"/>
        <v>1840132.8000000003</v>
      </c>
      <c r="D176" s="18">
        <f t="shared" si="27"/>
        <v>3680265.6</v>
      </c>
      <c r="E176" s="18">
        <f t="shared" si="27"/>
        <v>3680265.6</v>
      </c>
    </row>
    <row r="177" spans="1:5" ht="131.25">
      <c r="A177" s="43" t="s">
        <v>118</v>
      </c>
      <c r="B177" s="12" t="s">
        <v>198</v>
      </c>
      <c r="C177" s="18">
        <f>2760199.2-920066.4</f>
        <v>1840132.8000000003</v>
      </c>
      <c r="D177" s="18">
        <f>2760199.2+920066.4</f>
        <v>3680265.6</v>
      </c>
      <c r="E177" s="18">
        <f>920066.4+2760199.2</f>
        <v>3680265.6</v>
      </c>
    </row>
    <row r="178" spans="1:5" ht="112.5">
      <c r="A178" s="43" t="s">
        <v>119</v>
      </c>
      <c r="B178" s="12" t="s">
        <v>95</v>
      </c>
      <c r="C178" s="18">
        <f aca="true" t="shared" si="28" ref="C178:E179">C179</f>
        <v>12261.359999999999</v>
      </c>
      <c r="D178" s="18">
        <f t="shared" si="28"/>
        <v>24425.32</v>
      </c>
      <c r="E178" s="18">
        <f t="shared" si="28"/>
        <v>5079.62</v>
      </c>
    </row>
    <row r="179" spans="1:5" ht="131.25">
      <c r="A179" s="43" t="s">
        <v>120</v>
      </c>
      <c r="B179" s="12" t="s">
        <v>199</v>
      </c>
      <c r="C179" s="18">
        <f t="shared" si="28"/>
        <v>12261.359999999999</v>
      </c>
      <c r="D179" s="18">
        <f t="shared" si="28"/>
        <v>24425.32</v>
      </c>
      <c r="E179" s="18">
        <f t="shared" si="28"/>
        <v>5079.62</v>
      </c>
    </row>
    <row r="180" spans="1:5" ht="131.25">
      <c r="A180" s="43" t="s">
        <v>121</v>
      </c>
      <c r="B180" s="12" t="s">
        <v>199</v>
      </c>
      <c r="C180" s="18">
        <f>20173.35-7911.99</f>
        <v>12261.359999999999</v>
      </c>
      <c r="D180" s="18">
        <f>48697.49-24272.17</f>
        <v>24425.32</v>
      </c>
      <c r="E180" s="18">
        <v>5079.62</v>
      </c>
    </row>
    <row r="181" spans="1:5" ht="75">
      <c r="A181" s="43" t="s">
        <v>317</v>
      </c>
      <c r="B181" s="12" t="s">
        <v>318</v>
      </c>
      <c r="C181" s="18">
        <f aca="true" t="shared" si="29" ref="C181:E182">C182</f>
        <v>310167</v>
      </c>
      <c r="D181" s="18">
        <f t="shared" si="29"/>
        <v>0</v>
      </c>
      <c r="E181" s="18">
        <f t="shared" si="29"/>
        <v>0</v>
      </c>
    </row>
    <row r="182" spans="1:5" ht="75">
      <c r="A182" s="43" t="s">
        <v>319</v>
      </c>
      <c r="B182" s="12" t="s">
        <v>320</v>
      </c>
      <c r="C182" s="18">
        <f t="shared" si="29"/>
        <v>310167</v>
      </c>
      <c r="D182" s="18">
        <f t="shared" si="29"/>
        <v>0</v>
      </c>
      <c r="E182" s="18">
        <f t="shared" si="29"/>
        <v>0</v>
      </c>
    </row>
    <row r="183" spans="1:5" ht="75">
      <c r="A183" s="43" t="s">
        <v>321</v>
      </c>
      <c r="B183" s="12" t="s">
        <v>320</v>
      </c>
      <c r="C183" s="18">
        <v>310167</v>
      </c>
      <c r="D183" s="18">
        <v>0</v>
      </c>
      <c r="E183" s="18">
        <v>0</v>
      </c>
    </row>
    <row r="184" spans="1:5" ht="18.75">
      <c r="A184" s="43" t="s">
        <v>122</v>
      </c>
      <c r="B184" s="12" t="s">
        <v>75</v>
      </c>
      <c r="C184" s="18">
        <f aca="true" t="shared" si="30" ref="C184:E185">C185</f>
        <v>119056920</v>
      </c>
      <c r="D184" s="18">
        <f t="shared" si="30"/>
        <v>41448975</v>
      </c>
      <c r="E184" s="18">
        <f t="shared" si="30"/>
        <v>41448975</v>
      </c>
    </row>
    <row r="185" spans="1:5" ht="37.5">
      <c r="A185" s="43" t="s">
        <v>123</v>
      </c>
      <c r="B185" s="12" t="s">
        <v>200</v>
      </c>
      <c r="C185" s="18">
        <f t="shared" si="30"/>
        <v>119056920</v>
      </c>
      <c r="D185" s="18">
        <f t="shared" si="30"/>
        <v>41448975</v>
      </c>
      <c r="E185" s="18">
        <f t="shared" si="30"/>
        <v>41448975</v>
      </c>
    </row>
    <row r="186" spans="1:5" ht="37.5">
      <c r="A186" s="43" t="s">
        <v>124</v>
      </c>
      <c r="B186" s="12" t="s">
        <v>200</v>
      </c>
      <c r="C186" s="18">
        <v>119056920</v>
      </c>
      <c r="D186" s="18">
        <v>41448975</v>
      </c>
      <c r="E186" s="18">
        <v>41448975</v>
      </c>
    </row>
    <row r="187" spans="1:5" ht="18.75">
      <c r="A187" s="21" t="s">
        <v>201</v>
      </c>
      <c r="B187" s="17" t="s">
        <v>202</v>
      </c>
      <c r="C187" s="16">
        <f>C188+C197+C194+C191</f>
        <v>8817785.28</v>
      </c>
      <c r="D187" s="16">
        <f>D188+D197+D194+D191</f>
        <v>8779696.28</v>
      </c>
      <c r="E187" s="16">
        <f>E188+E197+E194+E191</f>
        <v>8779696.28</v>
      </c>
    </row>
    <row r="188" spans="1:5" ht="131.25" hidden="1">
      <c r="A188" s="22" t="s">
        <v>203</v>
      </c>
      <c r="B188" s="12" t="s">
        <v>204</v>
      </c>
      <c r="C188" s="18">
        <f aca="true" t="shared" si="31" ref="C188:E189">C189</f>
        <v>0</v>
      </c>
      <c r="D188" s="18">
        <f t="shared" si="31"/>
        <v>0</v>
      </c>
      <c r="E188" s="18">
        <f t="shared" si="31"/>
        <v>0</v>
      </c>
    </row>
    <row r="189" spans="1:5" ht="131.25" hidden="1">
      <c r="A189" s="22" t="s">
        <v>205</v>
      </c>
      <c r="B189" s="12" t="s">
        <v>206</v>
      </c>
      <c r="C189" s="18">
        <f t="shared" si="31"/>
        <v>0</v>
      </c>
      <c r="D189" s="18">
        <f t="shared" si="31"/>
        <v>0</v>
      </c>
      <c r="E189" s="18">
        <f t="shared" si="31"/>
        <v>0</v>
      </c>
    </row>
    <row r="190" spans="1:5" ht="131.25" hidden="1">
      <c r="A190" s="22" t="s">
        <v>207</v>
      </c>
      <c r="B190" s="12" t="s">
        <v>206</v>
      </c>
      <c r="C190" s="18">
        <v>0</v>
      </c>
      <c r="D190" s="18">
        <v>0</v>
      </c>
      <c r="E190" s="18">
        <v>0</v>
      </c>
    </row>
    <row r="191" spans="1:5" ht="150">
      <c r="A191" s="22" t="s">
        <v>203</v>
      </c>
      <c r="B191" s="12" t="s">
        <v>335</v>
      </c>
      <c r="C191" s="18">
        <f aca="true" t="shared" si="32" ref="C191:E192">C192</f>
        <v>380825.28</v>
      </c>
      <c r="D191" s="18">
        <f t="shared" si="32"/>
        <v>342736.28</v>
      </c>
      <c r="E191" s="18">
        <f t="shared" si="32"/>
        <v>342736.28</v>
      </c>
    </row>
    <row r="192" spans="1:5" ht="150">
      <c r="A192" s="22" t="s">
        <v>205</v>
      </c>
      <c r="B192" s="12" t="s">
        <v>336</v>
      </c>
      <c r="C192" s="18">
        <f t="shared" si="32"/>
        <v>380825.28</v>
      </c>
      <c r="D192" s="18">
        <f t="shared" si="32"/>
        <v>342736.28</v>
      </c>
      <c r="E192" s="18">
        <f t="shared" si="32"/>
        <v>342736.28</v>
      </c>
    </row>
    <row r="193" spans="1:5" ht="131.25">
      <c r="A193" s="22" t="s">
        <v>207</v>
      </c>
      <c r="B193" s="12" t="s">
        <v>337</v>
      </c>
      <c r="C193" s="18">
        <v>380825.28</v>
      </c>
      <c r="D193" s="18">
        <f>380825.28-38089</f>
        <v>342736.28</v>
      </c>
      <c r="E193" s="18">
        <f>380825.28-38089</f>
        <v>342736.28</v>
      </c>
    </row>
    <row r="194" spans="1:5" ht="139.5" customHeight="1">
      <c r="A194" s="22" t="s">
        <v>245</v>
      </c>
      <c r="B194" s="12" t="s">
        <v>324</v>
      </c>
      <c r="C194" s="18">
        <f aca="true" t="shared" si="33" ref="C194:E195">C195</f>
        <v>8436960</v>
      </c>
      <c r="D194" s="18">
        <f t="shared" si="33"/>
        <v>8436960</v>
      </c>
      <c r="E194" s="18">
        <f t="shared" si="33"/>
        <v>8436960</v>
      </c>
    </row>
    <row r="195" spans="1:5" ht="156" customHeight="1">
      <c r="A195" s="22" t="s">
        <v>246</v>
      </c>
      <c r="B195" s="12" t="s">
        <v>325</v>
      </c>
      <c r="C195" s="18">
        <f t="shared" si="33"/>
        <v>8436960</v>
      </c>
      <c r="D195" s="18">
        <f t="shared" si="33"/>
        <v>8436960</v>
      </c>
      <c r="E195" s="18">
        <f t="shared" si="33"/>
        <v>8436960</v>
      </c>
    </row>
    <row r="196" spans="1:5" ht="153" customHeight="1">
      <c r="A196" s="22" t="s">
        <v>247</v>
      </c>
      <c r="B196" s="12" t="s">
        <v>326</v>
      </c>
      <c r="C196" s="18">
        <v>8436960</v>
      </c>
      <c r="D196" s="18">
        <v>8436960</v>
      </c>
      <c r="E196" s="18">
        <v>8436960</v>
      </c>
    </row>
    <row r="197" spans="1:5" ht="93.75" hidden="1">
      <c r="A197" s="22" t="s">
        <v>230</v>
      </c>
      <c r="B197" s="12" t="s">
        <v>231</v>
      </c>
      <c r="C197" s="18">
        <f aca="true" t="shared" si="34" ref="C197:E199">C198</f>
        <v>0</v>
      </c>
      <c r="D197" s="18">
        <f t="shared" si="34"/>
        <v>0</v>
      </c>
      <c r="E197" s="18">
        <f t="shared" si="34"/>
        <v>0</v>
      </c>
    </row>
    <row r="198" spans="1:5" ht="102.75" customHeight="1" hidden="1">
      <c r="A198" s="22" t="s">
        <v>232</v>
      </c>
      <c r="B198" s="12" t="s">
        <v>233</v>
      </c>
      <c r="C198" s="18">
        <f t="shared" si="34"/>
        <v>0</v>
      </c>
      <c r="D198" s="18">
        <f t="shared" si="34"/>
        <v>0</v>
      </c>
      <c r="E198" s="18">
        <f t="shared" si="34"/>
        <v>0</v>
      </c>
    </row>
    <row r="199" spans="1:5" ht="75" hidden="1">
      <c r="A199" s="22" t="s">
        <v>234</v>
      </c>
      <c r="B199" s="12" t="s">
        <v>235</v>
      </c>
      <c r="C199" s="18">
        <f t="shared" si="34"/>
        <v>0</v>
      </c>
      <c r="D199" s="18">
        <f t="shared" si="34"/>
        <v>0</v>
      </c>
      <c r="E199" s="18">
        <f t="shared" si="34"/>
        <v>0</v>
      </c>
    </row>
    <row r="200" spans="1:5" ht="66.75" customHeight="1" hidden="1">
      <c r="A200" s="22" t="s">
        <v>236</v>
      </c>
      <c r="B200" s="12" t="s">
        <v>235</v>
      </c>
      <c r="C200" s="18">
        <v>0</v>
      </c>
      <c r="D200" s="18">
        <v>0</v>
      </c>
      <c r="E200" s="18">
        <v>0</v>
      </c>
    </row>
    <row r="201" spans="1:5" ht="48.75" customHeight="1" hidden="1">
      <c r="A201" s="21" t="s">
        <v>208</v>
      </c>
      <c r="B201" s="17" t="s">
        <v>209</v>
      </c>
      <c r="C201" s="16">
        <f aca="true" t="shared" si="35" ref="C201:E203">C202</f>
        <v>0</v>
      </c>
      <c r="D201" s="16">
        <f t="shared" si="35"/>
        <v>0</v>
      </c>
      <c r="E201" s="16">
        <f t="shared" si="35"/>
        <v>0</v>
      </c>
    </row>
    <row r="202" spans="1:5" ht="48" customHeight="1" hidden="1">
      <c r="A202" s="22" t="s">
        <v>210</v>
      </c>
      <c r="B202" s="12" t="s">
        <v>211</v>
      </c>
      <c r="C202" s="18">
        <f t="shared" si="35"/>
        <v>0</v>
      </c>
      <c r="D202" s="18">
        <f t="shared" si="35"/>
        <v>0</v>
      </c>
      <c r="E202" s="18">
        <f t="shared" si="35"/>
        <v>0</v>
      </c>
    </row>
    <row r="203" spans="1:5" ht="112.5" hidden="1">
      <c r="A203" s="22" t="s">
        <v>212</v>
      </c>
      <c r="B203" s="12" t="s">
        <v>213</v>
      </c>
      <c r="C203" s="18">
        <f t="shared" si="35"/>
        <v>0</v>
      </c>
      <c r="D203" s="18">
        <f t="shared" si="35"/>
        <v>0</v>
      </c>
      <c r="E203" s="18">
        <f t="shared" si="35"/>
        <v>0</v>
      </c>
    </row>
    <row r="204" spans="1:5" ht="112.5" hidden="1">
      <c r="A204" s="22" t="s">
        <v>214</v>
      </c>
      <c r="B204" s="12" t="s">
        <v>213</v>
      </c>
      <c r="C204" s="18">
        <v>0</v>
      </c>
      <c r="D204" s="18">
        <v>0</v>
      </c>
      <c r="E204" s="18">
        <v>0</v>
      </c>
    </row>
    <row r="205" spans="1:5" ht="131.25" hidden="1">
      <c r="A205" s="21" t="s">
        <v>220</v>
      </c>
      <c r="B205" s="17" t="s">
        <v>221</v>
      </c>
      <c r="C205" s="16">
        <f aca="true" t="shared" si="36" ref="C205:E206">C206</f>
        <v>0</v>
      </c>
      <c r="D205" s="16">
        <f t="shared" si="36"/>
        <v>0</v>
      </c>
      <c r="E205" s="16">
        <f t="shared" si="36"/>
        <v>0</v>
      </c>
    </row>
    <row r="206" spans="1:5" ht="112.5" hidden="1">
      <c r="A206" s="22" t="s">
        <v>222</v>
      </c>
      <c r="B206" s="12" t="s">
        <v>223</v>
      </c>
      <c r="C206" s="18">
        <f t="shared" si="36"/>
        <v>0</v>
      </c>
      <c r="D206" s="18">
        <f t="shared" si="36"/>
        <v>0</v>
      </c>
      <c r="E206" s="18">
        <f t="shared" si="36"/>
        <v>0</v>
      </c>
    </row>
    <row r="207" spans="1:5" ht="112.5" hidden="1">
      <c r="A207" s="22" t="s">
        <v>224</v>
      </c>
      <c r="B207" s="12" t="s">
        <v>225</v>
      </c>
      <c r="C207" s="18">
        <f>SUM(C208:C209)</f>
        <v>0</v>
      </c>
      <c r="D207" s="18">
        <f>SUM(D208:D209)</f>
        <v>0</v>
      </c>
      <c r="E207" s="18">
        <f>SUM(E208:E209)</f>
        <v>0</v>
      </c>
    </row>
    <row r="208" spans="1:5" ht="93.75" hidden="1">
      <c r="A208" s="22" t="s">
        <v>226</v>
      </c>
      <c r="B208" s="12" t="s">
        <v>227</v>
      </c>
      <c r="C208" s="18">
        <v>0</v>
      </c>
      <c r="D208" s="18">
        <v>0</v>
      </c>
      <c r="E208" s="18">
        <v>0</v>
      </c>
    </row>
    <row r="209" spans="1:5" ht="0.75" customHeight="1" hidden="1">
      <c r="A209" s="22" t="s">
        <v>228</v>
      </c>
      <c r="B209" s="12" t="s">
        <v>229</v>
      </c>
      <c r="C209" s="18">
        <v>0</v>
      </c>
      <c r="D209" s="18">
        <v>0</v>
      </c>
      <c r="E209" s="18">
        <v>0</v>
      </c>
    </row>
    <row r="210" spans="1:5" ht="42" customHeight="1">
      <c r="A210" s="21" t="s">
        <v>341</v>
      </c>
      <c r="B210" s="17" t="s">
        <v>342</v>
      </c>
      <c r="C210" s="16">
        <f aca="true" t="shared" si="37" ref="C210:E212">C211</f>
        <v>50000</v>
      </c>
      <c r="D210" s="16">
        <f t="shared" si="37"/>
        <v>0</v>
      </c>
      <c r="E210" s="16">
        <f t="shared" si="37"/>
        <v>0</v>
      </c>
    </row>
    <row r="211" spans="1:5" ht="42" customHeight="1">
      <c r="A211" s="22" t="s">
        <v>210</v>
      </c>
      <c r="B211" s="12" t="s">
        <v>340</v>
      </c>
      <c r="C211" s="18">
        <f t="shared" si="37"/>
        <v>50000</v>
      </c>
      <c r="D211" s="18">
        <f t="shared" si="37"/>
        <v>0</v>
      </c>
      <c r="E211" s="18">
        <f t="shared" si="37"/>
        <v>0</v>
      </c>
    </row>
    <row r="212" spans="1:5" ht="102.75" customHeight="1">
      <c r="A212" s="22" t="s">
        <v>212</v>
      </c>
      <c r="B212" s="12" t="s">
        <v>339</v>
      </c>
      <c r="C212" s="18">
        <f t="shared" si="37"/>
        <v>50000</v>
      </c>
      <c r="D212" s="18">
        <f t="shared" si="37"/>
        <v>0</v>
      </c>
      <c r="E212" s="18">
        <f t="shared" si="37"/>
        <v>0</v>
      </c>
    </row>
    <row r="213" spans="1:5" ht="103.5" customHeight="1">
      <c r="A213" s="22" t="s">
        <v>214</v>
      </c>
      <c r="B213" s="12" t="s">
        <v>339</v>
      </c>
      <c r="C213" s="18">
        <v>50000</v>
      </c>
      <c r="D213" s="18">
        <v>0</v>
      </c>
      <c r="E213" s="18">
        <v>0</v>
      </c>
    </row>
    <row r="214" spans="1:5" ht="120" customHeight="1">
      <c r="A214" s="21" t="s">
        <v>343</v>
      </c>
      <c r="B214" s="17" t="s">
        <v>221</v>
      </c>
      <c r="C214" s="16">
        <f aca="true" t="shared" si="38" ref="C214:E215">C215</f>
        <v>-211569.61</v>
      </c>
      <c r="D214" s="16">
        <f t="shared" si="38"/>
        <v>0</v>
      </c>
      <c r="E214" s="16">
        <f t="shared" si="38"/>
        <v>0</v>
      </c>
    </row>
    <row r="215" spans="1:5" ht="115.5" customHeight="1">
      <c r="A215" s="22" t="s">
        <v>222</v>
      </c>
      <c r="B215" s="12" t="s">
        <v>344</v>
      </c>
      <c r="C215" s="18">
        <f t="shared" si="38"/>
        <v>-211569.61</v>
      </c>
      <c r="D215" s="18">
        <f t="shared" si="38"/>
        <v>0</v>
      </c>
      <c r="E215" s="18">
        <f t="shared" si="38"/>
        <v>0</v>
      </c>
    </row>
    <row r="216" spans="1:5" ht="107.25" customHeight="1">
      <c r="A216" s="22" t="s">
        <v>224</v>
      </c>
      <c r="B216" s="12" t="s">
        <v>225</v>
      </c>
      <c r="C216" s="18">
        <f>SUM(C217:C218)</f>
        <v>-211569.61</v>
      </c>
      <c r="D216" s="18">
        <f>SUM(D217:D218)</f>
        <v>0</v>
      </c>
      <c r="E216" s="18">
        <f>SUM(E217:E218)</f>
        <v>0</v>
      </c>
    </row>
    <row r="217" spans="1:5" ht="108" customHeight="1">
      <c r="A217" s="22" t="s">
        <v>226</v>
      </c>
      <c r="B217" s="12" t="s">
        <v>225</v>
      </c>
      <c r="C217" s="18">
        <v>-9141.11</v>
      </c>
      <c r="D217" s="18">
        <v>0</v>
      </c>
      <c r="E217" s="18">
        <v>0</v>
      </c>
    </row>
    <row r="218" spans="1:5" ht="96.75" customHeight="1">
      <c r="A218" s="22" t="s">
        <v>228</v>
      </c>
      <c r="B218" s="12" t="s">
        <v>225</v>
      </c>
      <c r="C218" s="18">
        <v>-202428.5</v>
      </c>
      <c r="D218" s="18">
        <v>0</v>
      </c>
      <c r="E218" s="18">
        <v>0</v>
      </c>
    </row>
    <row r="219" spans="1:5" ht="36" customHeight="1">
      <c r="A219" s="48" t="s">
        <v>135</v>
      </c>
      <c r="B219" s="49"/>
      <c r="C219" s="23">
        <f>C28+C145</f>
        <v>356512871.6999999</v>
      </c>
      <c r="D219" s="23">
        <f>D28+D145</f>
        <v>226898237.62</v>
      </c>
      <c r="E219" s="23">
        <f>E28+E145</f>
        <v>220305727.23000002</v>
      </c>
    </row>
    <row r="220" spans="3:5" ht="18.75">
      <c r="C220" s="4"/>
      <c r="E220" s="4" t="s">
        <v>338</v>
      </c>
    </row>
    <row r="221" ht="18.75">
      <c r="C221" s="8"/>
    </row>
    <row r="223" ht="18.75">
      <c r="C223" s="8"/>
    </row>
    <row r="224" ht="18.75">
      <c r="D224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219:B219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2021-02-24T08:10:00Z</dcterms:modified>
  <cp:category/>
  <cp:version/>
  <cp:contentType/>
  <cp:contentStatus/>
</cp:coreProperties>
</file>