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<sst xmlns="http://schemas.openxmlformats.org/spreadsheetml/2006/main" count="90" uniqueCount="85">
  <si>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</si>
  <si>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</si>
  <si>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</si>
  <si>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</si>
  <si>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</si>
  <si>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</si>
  <si>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</si>
  <si>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</si>
  <si>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</si>
  <si>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</si>
  <si>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</si>
  <si>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</si>
  <si>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</si>
  <si>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</si>
  <si>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</si>
  <si>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</si>
  <si>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</si>
  <si>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</si>
  <si>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</si>
  <si>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</si>
  <si>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</si>
  <si>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</si>
  <si>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</si>
  <si>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</si>
  <si>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</si>
  <si>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</si>
  <si>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</si>
  <si>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</si>
  <si>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</si>
  <si>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</si>
  <si>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</si>
  <si>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</si>
  <si>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</si>
  <si>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</si>
  <si>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</si>
  <si>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</si>
  <si>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</si>
  <si>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</si>
  <si>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</si>
  <si>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</si>
  <si>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</si>
  <si>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</si>
  <si>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</si>
  <si>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</si>
  <si>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</si>
  <si>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</si>
  <si>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</si>
  <si>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</si>
  <si>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</si>
  <si>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</si>
  <si>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</si>
  <si>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</si>
  <si>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</si>
  <si>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</si>
  <si>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</si>
  <si>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</si>
  <si>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</si>
  <si>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</si>
  <si>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</si>
  <si>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</si>
  <si>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</si>
  <si>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</si>
  <si>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</si>
  <si>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</si>
  <si>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</si>
  <si>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</si>
  <si>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</si>
  <si>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</si>
  <si>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</si>
  <si>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</si>
  <si>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</si>
  <si>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</si>
  <si>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</si>
  <si>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</si>
  <si>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</si>
  <si>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</si>
  <si>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</si>
  <si>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</si>
  <si>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</si>
  <si>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</si>
  <si>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</si>
  <si>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</si>
  <si>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</si>
  <si>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4</t>
  </si>
  <si>
    <t>от 26.04.2017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</si>
</sst>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5" customWidth="1"/>
    <col min="4" max="5" width="19.7109375" style="5" customWidth="1"/>
  </cols>
  <sheetData>
    <row r="1" spans="1:5" s="3" customFormat="1" ht="18.75">
      <c r="A1" s="2"/>
      <c r="C1" s="16" t="s">
        <v>83</v>
      </c>
      <c r="D1" s="16"/>
      <c r="E1" s="16"/>
    </row>
    <row r="2" spans="1:5" s="3" customFormat="1" ht="18.75">
      <c r="A2" s="2"/>
      <c r="C2" s="16" t="s">
        <v>76</v>
      </c>
      <c r="D2" s="16"/>
      <c r="E2" s="16"/>
    </row>
    <row r="3" spans="1:5" s="3" customFormat="1" ht="18.75">
      <c r="A3" s="2"/>
      <c r="C3" s="16" t="s">
        <v>39</v>
      </c>
      <c r="D3" s="16"/>
      <c r="E3" s="16"/>
    </row>
    <row r="4" spans="1:5" s="3" customFormat="1" ht="18.75">
      <c r="A4" s="2"/>
      <c r="C4" s="16" t="s">
        <v>77</v>
      </c>
      <c r="D4" s="16"/>
      <c r="E4" s="16"/>
    </row>
    <row r="5" spans="1:5" s="3" customFormat="1" ht="18.75">
      <c r="A5" s="2"/>
      <c r="C5" s="16" t="s">
        <v>78</v>
      </c>
      <c r="D5" s="16"/>
      <c r="E5" s="16"/>
    </row>
    <row r="6" spans="1:5" s="3" customFormat="1" ht="18.75">
      <c r="A6" s="2"/>
      <c r="C6" s="16" t="s">
        <v>39</v>
      </c>
      <c r="D6" s="16"/>
      <c r="E6" s="16"/>
    </row>
    <row r="7" spans="1:5" s="3" customFormat="1" ht="18.75">
      <c r="A7" s="2"/>
      <c r="C7" s="16" t="s">
        <v>79</v>
      </c>
      <c r="D7" s="16"/>
      <c r="E7" s="16"/>
    </row>
    <row r="8" spans="1:5" s="3" customFormat="1" ht="18.75">
      <c r="A8" s="2"/>
      <c r="C8" s="16" t="s">
        <v>80</v>
      </c>
      <c r="D8" s="16"/>
      <c r="E8" s="16"/>
    </row>
    <row r="9" spans="1:5" s="3" customFormat="1" ht="18.75">
      <c r="A9" s="2"/>
      <c r="C9" s="16" t="s">
        <v>41</v>
      </c>
      <c r="D9" s="16"/>
      <c r="E9" s="16"/>
    </row>
    <row r="10" spans="1:5" s="3" customFormat="1" ht="18.75">
      <c r="A10" s="2"/>
      <c r="C10" s="16" t="s">
        <v>42</v>
      </c>
      <c r="D10" s="16"/>
      <c r="E10" s="16"/>
    </row>
    <row r="11" spans="1:5" s="3" customFormat="1" ht="18.75">
      <c r="A11" s="2"/>
      <c r="C11" s="24" t="s">
        <v>84</v>
      </c>
      <c r="D11" s="24"/>
      <c r="E11" s="24"/>
    </row>
    <row r="12" spans="1:5" s="3" customFormat="1" ht="15">
      <c r="A12" s="2"/>
      <c r="C12" s="5"/>
      <c r="D12" s="5"/>
      <c r="E12" s="5"/>
    </row>
    <row r="13" spans="3:6" ht="18.75">
      <c r="C13" s="16" t="s">
        <v>81</v>
      </c>
      <c r="D13" s="16"/>
      <c r="E13" s="16"/>
      <c r="F13" s="1"/>
    </row>
    <row r="14" spans="3:6" ht="18.75">
      <c r="C14" s="16" t="s">
        <v>38</v>
      </c>
      <c r="D14" s="16"/>
      <c r="E14" s="16"/>
      <c r="F14" s="1"/>
    </row>
    <row r="15" spans="3:6" ht="18.75">
      <c r="C15" s="16" t="s">
        <v>39</v>
      </c>
      <c r="D15" s="16"/>
      <c r="E15" s="16"/>
      <c r="F15" s="1"/>
    </row>
    <row r="16" spans="3:6" ht="18.75">
      <c r="C16" s="16" t="s">
        <v>40</v>
      </c>
      <c r="D16" s="16"/>
      <c r="E16" s="16"/>
      <c r="F16" s="1"/>
    </row>
    <row r="17" spans="3:6" ht="18.75">
      <c r="C17" s="16" t="s">
        <v>39</v>
      </c>
      <c r="D17" s="16"/>
      <c r="E17" s="16"/>
      <c r="F17" s="1"/>
    </row>
    <row r="18" spans="3:6" ht="18.75">
      <c r="C18" s="16" t="s">
        <v>41</v>
      </c>
      <c r="D18" s="16"/>
      <c r="E18" s="16"/>
      <c r="F18" s="1"/>
    </row>
    <row r="19" spans="3:6" ht="18.75">
      <c r="C19" s="16" t="s">
        <v>42</v>
      </c>
      <c r="D19" s="16"/>
      <c r="E19" s="16"/>
      <c r="F19" s="1"/>
    </row>
    <row r="20" spans="3:6" ht="18.75">
      <c r="C20" s="22" t="s">
        <v>75</v>
      </c>
      <c r="D20" s="16"/>
      <c r="E20" s="16"/>
      <c r="F20" s="1"/>
    </row>
    <row r="23" spans="1:5" ht="66.75" customHeight="1">
      <c r="A23" s="21" t="s">
        <v>43</v>
      </c>
      <c r="B23" s="21"/>
      <c r="C23" s="21"/>
      <c r="D23" s="21"/>
      <c r="E23" s="21"/>
    </row>
    <row r="24" spans="1:5" ht="14.25" customHeight="1">
      <c r="A24" s="23"/>
      <c r="B24" s="23"/>
      <c r="C24" s="23"/>
      <c r="D24" s="23"/>
      <c r="E24" s="23"/>
    </row>
    <row r="25" spans="1:5" ht="17.25">
      <c r="A25" s="17" t="s">
        <v>0</v>
      </c>
      <c r="B25" s="18" t="s">
        <v>1</v>
      </c>
      <c r="C25" s="19" t="s">
        <v>2</v>
      </c>
      <c r="D25" s="19"/>
      <c r="E25" s="19"/>
    </row>
    <row r="26" spans="1:5" ht="29.25" customHeight="1">
      <c r="A26" s="17"/>
      <c r="B26" s="18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15">
        <f>SUM(C28:C33)</f>
        <v>50383120.190000005</v>
      </c>
      <c r="D27" s="15">
        <f>SUM(D28:D33)</f>
        <v>46600855.269999996</v>
      </c>
      <c r="E27" s="15">
        <f>SUM(E28:E33)</f>
        <v>46652855.269999996</v>
      </c>
    </row>
    <row r="28" spans="1:5" ht="34.5">
      <c r="A28" s="9" t="s">
        <v>45</v>
      </c>
      <c r="B28" s="10" t="s">
        <v>7</v>
      </c>
      <c r="C28" s="11">
        <v>1001804</v>
      </c>
      <c r="D28" s="11">
        <v>1001805</v>
      </c>
      <c r="E28" s="11">
        <v>1001805</v>
      </c>
    </row>
    <row r="29" spans="1:5" ht="51.75">
      <c r="A29" s="9" t="s">
        <v>46</v>
      </c>
      <c r="B29" s="10" t="s">
        <v>8</v>
      </c>
      <c r="C29" s="11">
        <v>3110877</v>
      </c>
      <c r="D29" s="11">
        <v>3110877</v>
      </c>
      <c r="E29" s="11">
        <v>3110877</v>
      </c>
    </row>
    <row r="30" spans="1:5" ht="51.75">
      <c r="A30" s="9" t="s">
        <v>47</v>
      </c>
      <c r="B30" s="10" t="s">
        <v>9</v>
      </c>
      <c r="C30" s="11">
        <f>19168504.18-247330.91+434855.23+353464+235096.35</f>
        <v>19944588.85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9" t="s">
        <v>48</v>
      </c>
      <c r="B31" s="10" t="s">
        <v>10</v>
      </c>
      <c r="C31" s="11">
        <f>7683067.5+134789+39344.55+29222</f>
        <v>7886423.05</v>
      </c>
      <c r="D31" s="11">
        <v>7967285.36</v>
      </c>
      <c r="E31" s="11">
        <v>7967285.36</v>
      </c>
    </row>
    <row r="32" spans="1:5" ht="17.25">
      <c r="A32" s="9" t="s">
        <v>49</v>
      </c>
      <c r="B32" s="10" t="s">
        <v>11</v>
      </c>
      <c r="C32" s="11">
        <v>500000</v>
      </c>
      <c r="D32" s="13">
        <v>500000</v>
      </c>
      <c r="E32" s="11">
        <v>500000</v>
      </c>
    </row>
    <row r="33" spans="1:5" ht="17.25">
      <c r="A33" s="9" t="s">
        <v>50</v>
      </c>
      <c r="B33" s="10" t="s">
        <v>12</v>
      </c>
      <c r="C33" s="11">
        <f>17656684.51+740469.8-549984.81+20000-881323.21+953581</f>
        <v>17939427.290000003</v>
      </c>
      <c r="D33" s="11">
        <f>15183508.45+11856.5</f>
        <v>15195364.95</v>
      </c>
      <c r="E33" s="11">
        <f>15235508.45+11856.5</f>
        <v>15247364.95</v>
      </c>
    </row>
    <row r="34" spans="1:5" ht="34.5">
      <c r="A34" s="7" t="s">
        <v>51</v>
      </c>
      <c r="B34" s="8" t="s">
        <v>13</v>
      </c>
      <c r="C34" s="15">
        <f>C35</f>
        <v>267000</v>
      </c>
      <c r="D34" s="15">
        <f>D35</f>
        <v>35000</v>
      </c>
      <c r="E34" s="15">
        <f>E35</f>
        <v>1855815.85</v>
      </c>
    </row>
    <row r="35" spans="1:5" ht="43.5" customHeight="1">
      <c r="A35" s="9" t="s">
        <v>52</v>
      </c>
      <c r="B35" s="10" t="s">
        <v>14</v>
      </c>
      <c r="C35" s="11">
        <f>135000+132000</f>
        <v>267000</v>
      </c>
      <c r="D35" s="11">
        <v>35000</v>
      </c>
      <c r="E35" s="11">
        <v>1855815.85</v>
      </c>
    </row>
    <row r="36" spans="1:5" ht="17.25">
      <c r="A36" s="7" t="s">
        <v>53</v>
      </c>
      <c r="B36" s="8" t="s">
        <v>15</v>
      </c>
      <c r="C36" s="15">
        <f>SUM(C37:C41)</f>
        <v>8177538.28</v>
      </c>
      <c r="D36" s="15">
        <f>SUM(D37:D41)</f>
        <v>7360163.96</v>
      </c>
      <c r="E36" s="15">
        <f>SUM(E37:E41)</f>
        <v>7360163.96</v>
      </c>
    </row>
    <row r="37" spans="1:5" ht="17.25">
      <c r="A37" s="9" t="s">
        <v>54</v>
      </c>
      <c r="B37" s="12" t="s">
        <v>16</v>
      </c>
      <c r="C37" s="11">
        <f>45000+7500+177374.32</f>
        <v>229874.32</v>
      </c>
      <c r="D37" s="13">
        <f>45000+7500</f>
        <v>52500</v>
      </c>
      <c r="E37" s="11">
        <f>45000+7500</f>
        <v>52500</v>
      </c>
    </row>
    <row r="38" spans="1:5" ht="17.25">
      <c r="A38" s="9" t="s">
        <v>55</v>
      </c>
      <c r="B38" s="10" t="s">
        <v>17</v>
      </c>
      <c r="C38" s="11">
        <v>1300000</v>
      </c>
      <c r="D38" s="11">
        <v>1300000</v>
      </c>
      <c r="E38" s="11">
        <v>1300000</v>
      </c>
    </row>
    <row r="39" spans="1:5" ht="17.25">
      <c r="A39" s="9" t="s">
        <v>56</v>
      </c>
      <c r="B39" s="10" t="s">
        <v>18</v>
      </c>
      <c r="C39" s="11">
        <f>1500000+400000</f>
        <v>1900000</v>
      </c>
      <c r="D39" s="11">
        <v>1500000</v>
      </c>
      <c r="E39" s="11">
        <v>1500000</v>
      </c>
    </row>
    <row r="40" spans="1:5" ht="17.25">
      <c r="A40" s="9" t="s">
        <v>57</v>
      </c>
      <c r="B40" s="10" t="s">
        <v>19</v>
      </c>
      <c r="C40" s="11">
        <v>4417663.96</v>
      </c>
      <c r="D40" s="11">
        <v>4417663.96</v>
      </c>
      <c r="E40" s="11">
        <v>4417663.96</v>
      </c>
    </row>
    <row r="41" spans="1:5" ht="17.25">
      <c r="A41" s="9" t="s">
        <v>58</v>
      </c>
      <c r="B41" s="10" t="s">
        <v>20</v>
      </c>
      <c r="C41" s="11">
        <f>90000+240000</f>
        <v>330000</v>
      </c>
      <c r="D41" s="13">
        <v>90000</v>
      </c>
      <c r="E41" s="13">
        <v>90000</v>
      </c>
    </row>
    <row r="42" spans="1:5" ht="17.25">
      <c r="A42" s="7" t="s">
        <v>59</v>
      </c>
      <c r="B42" s="8" t="s">
        <v>21</v>
      </c>
      <c r="C42" s="15">
        <f>SUM(C43:C45)</f>
        <v>9015944.17</v>
      </c>
      <c r="D42" s="15">
        <f>SUM(D43:D45)</f>
        <v>5023239.5</v>
      </c>
      <c r="E42" s="15">
        <f>SUM(E43:E45)</f>
        <v>2509499.65</v>
      </c>
    </row>
    <row r="43" spans="1:5" s="3" customFormat="1" ht="17.25">
      <c r="A43" s="9" t="s">
        <v>60</v>
      </c>
      <c r="B43" s="10" t="s">
        <v>72</v>
      </c>
      <c r="C43" s="11">
        <f>234000+2000000</f>
        <v>2234000</v>
      </c>
      <c r="D43" s="13">
        <v>55000</v>
      </c>
      <c r="E43" s="11">
        <v>56000</v>
      </c>
    </row>
    <row r="44" spans="1:5" ht="17.25">
      <c r="A44" s="9" t="s">
        <v>71</v>
      </c>
      <c r="B44" s="10" t="s">
        <v>22</v>
      </c>
      <c r="C44" s="11">
        <f>2437000-2000000+374832.5+124944.17</f>
        <v>936776.67</v>
      </c>
      <c r="D44" s="13">
        <v>3010000</v>
      </c>
      <c r="E44" s="13">
        <v>1850000</v>
      </c>
    </row>
    <row r="45" spans="1:5" ht="17.25">
      <c r="A45" s="9" t="s">
        <v>61</v>
      </c>
      <c r="B45" s="10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7" t="s">
        <v>62</v>
      </c>
      <c r="B46" s="8" t="s">
        <v>23</v>
      </c>
      <c r="C46" s="15">
        <f>SUM(C47:C52)</f>
        <v>187395178.30999997</v>
      </c>
      <c r="D46" s="15">
        <f>SUM(D47:D52)</f>
        <v>176494969.77</v>
      </c>
      <c r="E46" s="15">
        <f>SUM(E47:E52)</f>
        <v>174194969.77</v>
      </c>
    </row>
    <row r="47" spans="1:5" ht="17.25">
      <c r="A47" s="9" t="s">
        <v>63</v>
      </c>
      <c r="B47" s="10" t="s">
        <v>24</v>
      </c>
      <c r="C47" s="11">
        <f>58206700-560000+1596628-300000+2528782.08</f>
        <v>61472110.08</v>
      </c>
      <c r="D47" s="13">
        <v>57466700</v>
      </c>
      <c r="E47" s="13">
        <v>56366700</v>
      </c>
    </row>
    <row r="48" spans="1:5" ht="17.25">
      <c r="A48" s="9" t="s">
        <v>64</v>
      </c>
      <c r="B48" s="10" t="s">
        <v>25</v>
      </c>
      <c r="C48" s="11">
        <f>95146171.17+560000+3797468.5+300000+200000+308388.06</f>
        <v>100312027.73</v>
      </c>
      <c r="D48" s="13">
        <v>94246171.17</v>
      </c>
      <c r="E48" s="13">
        <v>93246171.17</v>
      </c>
    </row>
    <row r="49" spans="1:5" s="3" customFormat="1" ht="17.25">
      <c r="A49" s="9" t="s">
        <v>70</v>
      </c>
      <c r="B49" s="10" t="s">
        <v>74</v>
      </c>
      <c r="C49" s="11">
        <f>13338041.67+206811+328947.27</f>
        <v>13873799.94</v>
      </c>
      <c r="D49" s="13">
        <v>13438041.67</v>
      </c>
      <c r="E49" s="13">
        <v>13238041.67</v>
      </c>
    </row>
    <row r="50" spans="1:5" ht="34.5">
      <c r="A50" s="9" t="s">
        <v>65</v>
      </c>
      <c r="B50" s="10" t="s">
        <v>26</v>
      </c>
      <c r="C50" s="11">
        <f>135200+33500</f>
        <v>168700</v>
      </c>
      <c r="D50" s="13">
        <v>122700</v>
      </c>
      <c r="E50" s="13">
        <v>122700</v>
      </c>
    </row>
    <row r="51" spans="1:5" ht="17.25">
      <c r="A51" s="9" t="s">
        <v>66</v>
      </c>
      <c r="B51" s="10" t="s">
        <v>27</v>
      </c>
      <c r="C51" s="11">
        <f>2741256.93+36919.07+360+1863.14</f>
        <v>2780399.14</v>
      </c>
      <c r="D51" s="11">
        <v>2741256.9299999997</v>
      </c>
      <c r="E51" s="11">
        <v>2741256.9299999997</v>
      </c>
    </row>
    <row r="52" spans="1:5" ht="17.25">
      <c r="A52" s="9" t="s">
        <v>67</v>
      </c>
      <c r="B52" s="10" t="s">
        <v>28</v>
      </c>
      <c r="C52" s="11">
        <f>8603108.58+185032.84</f>
        <v>8788141.42</v>
      </c>
      <c r="D52" s="13">
        <v>8480100</v>
      </c>
      <c r="E52" s="13">
        <v>8480100</v>
      </c>
    </row>
    <row r="53" spans="1:5" ht="17.25">
      <c r="A53" s="7" t="s">
        <v>68</v>
      </c>
      <c r="B53" s="8" t="s">
        <v>29</v>
      </c>
      <c r="C53" s="15">
        <f>C54</f>
        <v>16055176.9</v>
      </c>
      <c r="D53" s="15">
        <f>D54</f>
        <v>11841996.25</v>
      </c>
      <c r="E53" s="15">
        <f>E54</f>
        <v>11580934.25</v>
      </c>
    </row>
    <row r="54" spans="1:5" ht="17.25">
      <c r="A54" s="9" t="s">
        <v>69</v>
      </c>
      <c r="B54" s="10" t="s">
        <v>30</v>
      </c>
      <c r="C54" s="11">
        <f>12646945+17000+2897811+493420.9</f>
        <v>16055176.9</v>
      </c>
      <c r="D54" s="13">
        <v>11841996.25</v>
      </c>
      <c r="E54" s="13">
        <v>11580934.25</v>
      </c>
    </row>
    <row r="55" spans="1:5" ht="17.25">
      <c r="A55" s="7">
        <v>1000</v>
      </c>
      <c r="B55" s="8" t="s">
        <v>31</v>
      </c>
      <c r="C55" s="15">
        <f>SUM(C56:C58)</f>
        <v>5715492.01</v>
      </c>
      <c r="D55" s="15">
        <f>SUM(D56:D58)</f>
        <v>1359574.88</v>
      </c>
      <c r="E55" s="15">
        <f>SUM(E56:E58)</f>
        <v>1359574.88</v>
      </c>
    </row>
    <row r="56" spans="1:5" ht="17.25">
      <c r="A56" s="9">
        <v>1001</v>
      </c>
      <c r="B56" s="10" t="s">
        <v>32</v>
      </c>
      <c r="C56" s="13">
        <v>1483498.25</v>
      </c>
      <c r="D56" s="11">
        <v>0</v>
      </c>
      <c r="E56" s="11">
        <v>0</v>
      </c>
    </row>
    <row r="57" spans="1:5" ht="17.25">
      <c r="A57" s="9">
        <v>1003</v>
      </c>
      <c r="B57" s="10" t="s">
        <v>33</v>
      </c>
      <c r="C57" s="11">
        <f>291921.75+419707.64+1060391.24+200000+1192320</f>
        <v>3164340.63</v>
      </c>
      <c r="D57" s="11">
        <v>291921.75</v>
      </c>
      <c r="E57" s="11">
        <v>291921.75</v>
      </c>
    </row>
    <row r="58" spans="1:5" ht="17.25">
      <c r="A58" s="9">
        <v>1004</v>
      </c>
      <c r="B58" s="10" t="s">
        <v>34</v>
      </c>
      <c r="C58" s="11">
        <v>1067653.13</v>
      </c>
      <c r="D58" s="11">
        <v>1067653.13</v>
      </c>
      <c r="E58" s="11">
        <v>1067653.13</v>
      </c>
    </row>
    <row r="59" spans="1:5" ht="17.25">
      <c r="A59" s="7">
        <v>1100</v>
      </c>
      <c r="B59" s="8" t="s">
        <v>35</v>
      </c>
      <c r="C59" s="15">
        <f>C60</f>
        <v>531000</v>
      </c>
      <c r="D59" s="15">
        <f>D60</f>
        <v>531000</v>
      </c>
      <c r="E59" s="15">
        <f>E60</f>
        <v>531000</v>
      </c>
    </row>
    <row r="60" spans="1:5" ht="17.25">
      <c r="A60" s="9">
        <v>1102</v>
      </c>
      <c r="B60" s="10" t="s">
        <v>36</v>
      </c>
      <c r="C60" s="11">
        <v>531000</v>
      </c>
      <c r="D60" s="11">
        <v>531000</v>
      </c>
      <c r="E60" s="11">
        <v>531000</v>
      </c>
    </row>
    <row r="61" spans="1:5" ht="17.25">
      <c r="A61" s="20" t="s">
        <v>37</v>
      </c>
      <c r="B61" s="20"/>
      <c r="C61" s="15">
        <f>C59+C55+C53+C46+C42+C36+C34+C27</f>
        <v>277540449.85999995</v>
      </c>
      <c r="D61" s="15">
        <f>D59+D55+D53+D46+D42+D36+D34+D27</f>
        <v>249246799.63</v>
      </c>
      <c r="E61" s="15">
        <f>E59+E55+E53+E46+E42+E36+E34+E27</f>
        <v>246044813.63</v>
      </c>
    </row>
    <row r="62" spans="1:5" ht="18.75">
      <c r="A62" s="4"/>
      <c r="E62" s="14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2017-04-28T10:23:28Z</dcterms:modified>
  <cp:category/>
  <cp:version/>
  <cp:contentType/>
  <cp:contentStatus/>
</cp:coreProperties>
</file>