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1'!$6:$6</definedName>
  </definedNames>
  <calcPr fullCalcOnLoad="1"/>
</workbook>
</file>

<file path=xl/sharedStrings.xml><?xml version="1.0" encoding="utf-8"?>
<sst xmlns="http://schemas.openxmlformats.org/spreadsheetml/2006/main" count="407" uniqueCount="351">
  <si>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</si>
  <si>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</si>
  <si>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</si>
  <si>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</si>
  <si>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</si>
  <si>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</si>
  <si>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</si>
  <si>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</si>
  <si>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</si>
  <si>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</si>
  <si>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</si>
  <si>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</si>
  <si>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</si>
  <si>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</si>
  <si>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</si>
  <si>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</si>
  <si>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</si>
  <si>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</si>
  <si>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</si>
  <si>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</si>
  <si>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</si>
  <si>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</si>
  <si>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</si>
  <si>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</si>
  <si>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</si>
  <si>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</si>
  <si>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</si>
  <si>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</si>
  <si>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</si>
  <si>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</si>
  <si>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041 1 11 05013 10 0000 120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</si>
  <si>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</si>
  <si>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</si>
  <si>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</si>
  <si>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</si>
  <si>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</si>
  <si>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</si>
  <si>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</si>
  <si>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</si>
  <si>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</si>
  <si>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</si>
  <si>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</si>
  <si>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</si>
  <si>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</si>
  <si>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</si>
  <si>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</si>
  <si>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</si>
  <si>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</si>
  <si>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</si>
  <si>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</si>
  <si>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</si>
  <si>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</si>
  <si>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</si>
  <si>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</si>
  <si>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</si>
  <si>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</si>
  <si>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</si>
  <si>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</si>
  <si>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</si>
  <si>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</si>
  <si>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</si>
  <si>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</si>
  <si>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</si>
  <si>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</si>
  <si>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</si>
  <si>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</si>
  <si>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</si>
  <si>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</si>
  <si>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</si>
  <si>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</si>
  <si>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</si>
  <si>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</si>
  <si>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</si>
  <si>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</si>
  <si>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</si>
  <si>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</si>
  <si>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</si>
  <si>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</si>
  <si>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</si>
  <si>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</si>
  <si>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</si>
  <si>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</si>
  <si>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</si>
  <si>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</si>
  <si>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</si>
  <si>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</si>
  <si>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</si>
  <si>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</si>
  <si>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</si>
  <si>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</si>
  <si>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</si>
  <si>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</si>
  <si>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</si>
  <si>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</si>
  <si>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</si>
  <si>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</si>
  <si>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</si>
  <si>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</si>
  <si>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</si>
  <si>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</si>
  <si>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</si>
  <si>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</si>
  <si>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</si>
  <si>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</si>
  <si>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</si>
  <si>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</si>
  <si>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</si>
  <si>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</si>
  <si>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</si>
  <si>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</si>
  <si>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</si>
  <si>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</si>
  <si>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</si>
  <si>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</si>
  <si>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</si>
  <si>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</si>
  <si>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</si>
  <si>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</si>
  <si>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</si>
  <si>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</si>
  <si>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000 1 11 05013 10 0000 120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</si>
  <si>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</si>
  <si>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</si>
  <si>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</si>
  <si>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</si>
  <si>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</si>
  <si>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</si>
  <si>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</si>
  <si>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</si>
  <si>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</si>
  <si>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</si>
  <si>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</si>
  <si>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</si>
  <si>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</si>
  <si>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</si>
  <si>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</si>
  <si>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</si>
  <si>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</si>
  <si>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</si>
  <si>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</si>
  <si>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</si>
  <si>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</si>
  <si>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</si>
  <si>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</si>
  <si>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</si>
  <si>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</si>
  <si>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</si>
  <si>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</si>
  <si>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</si>
  <si>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</si>
  <si>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</si>
  <si>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</si>
  <si>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</si>
  <si>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</si>
  <si>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</si>
  <si>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</si>
  <si>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</si>
  <si>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</si>
  <si>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</si>
  <si>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</si>
  <si>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</si>
  <si>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</si>
  <si>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</si>
  <si>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</si>
  <si>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</si>
  <si>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</si>
  <si>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</si>
  <si>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</si>
  <si>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</si>
  <si>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</si>
  <si>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</si>
  <si>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</si>
  <si>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</si>
  <si>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</si>
  <si>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</si>
  <si>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</si>
  <si>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</si>
  <si>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</si>
  <si>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</si>
  <si>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</si>
  <si>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</si>
  <si>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</si>
  <si>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</si>
  <si>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041 1 13 02995 05 0000 130</t>
  </si>
  <si>
    <t>141 1 16 28000 01 0000 140</t>
  </si>
  <si>
    <t>415 1 16 90050 05 0000 140</t>
  </si>
  <si>
    <t>000 1 14 06013 10 0000 430</t>
  </si>
  <si>
    <t>041 1 14 06013 10 0000 430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</si>
  <si>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</si>
  <si>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000 2 19 00000 00 0000 000</t>
  </si>
  <si>
    <t>000 2 19 00000 05 0000 151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</si>
  <si>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</si>
  <si>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</si>
  <si>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</si>
  <si>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</si>
  <si>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</si>
  <si>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000 1 14 06025 05 0000 430 </t>
  </si>
  <si>
    <t xml:space="preserve">041 1 14 06025 05 0000 430 </t>
  </si>
  <si>
    <t>000 2 02 15002 00 0000 151</t>
  </si>
  <si>
    <t>000 2 02 15002 05 0000 151</t>
  </si>
  <si>
    <t>037 2 02 15002 05 0000 151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</si>
  <si>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</si>
  <si>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</si>
  <si>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</si>
  <si>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</si>
  <si>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 xml:space="preserve">ДОХОДЫ ОТ ПРОДАЖИ МАТЕРИАЛЬНЫХ И НЕМАТЕРИАЛЬНЫХ АКТИВОВ </t>
  </si>
  <si>
    <r>
      <t xml:space="preserve">Прочие субсидии бюджетам муниципальных районов </t>
    </r>
  </si>
  <si>
    <t>Прочие субсидии бюджетам муниципальных районов</t>
  </si>
  <si>
    <r>
      <t xml:space="preserve">Прочие субсидии бюджетам муниципальных районов </t>
    </r>
  </si>
  <si>
    <t xml:space="preserve">Прочие субсидии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</si>
  <si>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</si>
  <si>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</si>
  <si>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Субсидии бюджетам муниципальных районов на реализацию федеральных целевых программ </t>
  </si>
  <si>
    <t>Субсидии бюджетам муниципальных районов на реализацию федеральных целевых программ</t>
  </si>
  <si>
    <t xml:space="preserve">Субсидии бюджетам на реализацию федеральных целевых программ </t>
  </si>
  <si>
    <t>Субсидии бюджетам бюджетной системы Российской Федерации (межбюджетные субсидии)</t>
  </si>
  <si>
    <t>Дотации бюджетам муниципальных районов на поддержку мер по обеспечению сбалансированности бюджетов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</si>
  <si>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</si>
  <si>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</si>
  <si>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</si>
  <si>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Безвозмездные поступления от других бюджетов бюджетной системы Российской Федерации</t>
  </si>
  <si>
    <r>
      <t xml:space="preserve">БЕЗВОЗМЕЗДНЫЕ ПОСТУПЛЕНИЯ </t>
    </r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</si>
  <si>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</si>
  <si>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</si>
  <si>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</si>
  <si>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</si>
  <si>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</si>
  <si>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</si>
  <si>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000 1 03 02260 01 0000 110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</si>
  <si>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</si>
  <si>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</si>
  <si>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</si>
  <si>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</si>
  <si>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</si>
  <si>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</si>
  <si>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Налог на имущество физических лиц
</t>
  </si>
  <si>
    <t>000 1 06 01000 00 0000 110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</si>
  <si>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</si>
  <si>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>000 1 06 01030 05 0000 110</t>
  </si>
  <si>
    <t>182 1 06 01030 05 0000 110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</si>
  <si>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</si>
  <si>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ЗАДОЛЖЕННОСТЬ И ПЕРЕРАСЧЕТЫ ПО ОТМЕНЕННЫМ НАЛОГАМ, СБОРАМ И ИНЫМ ОБЯЗАТЕЛЬНЫМ ПЛАТЕЖАМ
</t>
  </si>
  <si>
    <t>000 1 09 01000 00 0000 110</t>
  </si>
  <si>
    <t xml:space="preserve">Налог на прибыль организаций, зачислявшийся до 1 января 2005 года в местные бюджеты
</t>
  </si>
  <si>
    <t>000 1 09 01030 05 0000 110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</si>
  <si>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</si>
  <si>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</si>
  <si>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</si>
  <si>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</si>
  <si>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 xml:space="preserve">Налоги на имущество
</t>
  </si>
  <si>
    <t>000 1 09 04010 02 0000 110</t>
  </si>
  <si>
    <t xml:space="preserve">Налог на имущество предприятий
</t>
  </si>
  <si>
    <t>182 1 09 04010 02 0000 110</t>
  </si>
  <si>
    <t>000 1 09 06000 02 0000 110</t>
  </si>
  <si>
    <t xml:space="preserve">Прочие налоги и сборы (по отмененным налогам и сборам субъектов Российской Федерации)
</t>
  </si>
  <si>
    <t>000 1 09 06010 02 0000 110</t>
  </si>
  <si>
    <t xml:space="preserve">Налог с продаж
</t>
  </si>
  <si>
    <t>182 1 09 06010 02 0000 110</t>
  </si>
  <si>
    <t xml:space="preserve">Прочие налоги и сборы (по отмененным местным налогам и сборам)
</t>
  </si>
  <si>
    <t>000 1 09 07000 00 0000 110</t>
  </si>
  <si>
    <t>000 1 09 07033 05 0000 110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</si>
  <si>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</si>
  <si>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182 1 09 07033 05 0000 110</t>
  </si>
  <si>
    <t>000 1 09 07053 05 0000 110</t>
  </si>
  <si>
    <t xml:space="preserve">Прочие местные налоги и сборы, мобилизуемые на территориях муниципальных районов
</t>
  </si>
  <si>
    <t>182 1 09 07053 05 0000 110</t>
  </si>
  <si>
    <t>044 1 13 02995 05 0000 130</t>
  </si>
  <si>
    <t>188 1 16 28000 01 0000 140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</si>
  <si>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</si>
  <si>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</si>
  <si>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</si>
  <si>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</si>
  <si>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</si>
  <si>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>041 1 16 90050 05 0000 140</t>
  </si>
  <si>
    <t>076 1 16 90050 05 0000 140</t>
  </si>
  <si>
    <r>
      <t xml:space="preserve">НАЛОГИ НА СОВОКУПНЫЙ ДОХОД                      </t>
    </r>
  </si>
  <si>
    <r>
      <t>Единый налог на вмененный доход для отдельных видов деятельности</t>
    </r>
    <r>
      <rPr>
        <i/>
        <sz val="12"/>
        <color indexed="56"/>
        <rFont val="Times New Roman"/>
        <family val="1"/>
      </rPr>
      <t xml:space="preserve">          </t>
    </r>
    <r>
      <rPr>
        <sz val="12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</si>
  <si>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                                        </t>
    </r>
  </si>
  <si>
    <r>
      <t xml:space="preserve">Единый налог на вмененный доход для отдельных видов деятельности                                            </t>
    </r>
  </si>
  <si>
    <t xml:space="preserve">ГОСУДАРСТВЕННАЯ ПОШЛИНА   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</si>
  <si>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2"/>
        <rFont val="Times New Roman"/>
        <family val="1"/>
      </rPr>
      <t xml:space="preserve"> </t>
    </r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</si>
  <si>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  </r>
    <r>
      <rPr>
        <i/>
        <sz val="12"/>
        <color indexed="56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</t>
    </r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</si>
  <si>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2"/>
        <color indexed="56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</si>
  <si>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2"/>
        <color indexed="56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                 </t>
    </r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</si>
  <si>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</t>
  </si>
  <si>
    <r>
      <t xml:space="preserve">Доходы от оказания платных услуг  (работ)         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</si>
  <si>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</t>
    </r>
  </si>
  <si>
    <t xml:space="preserve">Доходы от компенсации затрат государства                                         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</si>
  <si>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2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</si>
  <si>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2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</si>
  <si>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</t>
    </r>
    <r>
      <rPr>
        <i/>
        <sz val="12"/>
        <color indexed="56"/>
        <rFont val="Times New Roman"/>
        <family val="1"/>
      </rPr>
      <t xml:space="preserve"> </t>
    </r>
  </si>
  <si>
    <t xml:space="preserve">Прочие поступления от денежных взысканий (штрафов) и иных сумм в возмещение ущерба                        </t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</si>
  <si>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2"/>
        <rFont val="Times New Roman"/>
        <family val="1"/>
      </rPr>
      <t xml:space="preserve">  </t>
    </r>
  </si>
  <si>
    <r>
      <t>Прочие субсидии бюджетам муниципальных районов</t>
    </r>
    <r>
      <rPr>
        <i/>
        <sz val="12"/>
        <color indexed="56"/>
        <rFont val="Times New Roman"/>
        <family val="1"/>
      </rPr>
      <t xml:space="preserve"> </t>
    </r>
  </si>
  <si>
    <r>
      <t>Прочие субвенции бюджетам муниципальных районов</t>
    </r>
    <r>
      <rPr>
        <i/>
        <sz val="12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</si>
  <si>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2"/>
        <color indexed="56"/>
        <rFont val="Times New Roman"/>
        <family val="1"/>
      </rPr>
      <t xml:space="preserve"> </t>
    </r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</si>
  <si>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</t>
  </si>
  <si>
    <t>000 1 09 04050 00 0000 110</t>
  </si>
  <si>
    <t>000 1 09 04053 05 0000 110</t>
  </si>
  <si>
    <t>182 1 09 04053 05 0000 110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</si>
  <si>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</si>
  <si>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межселенных территориях</t>
  </si>
  <si>
    <t>037 1 13 02995 05 0000 130</t>
  </si>
  <si>
    <t>039 1 13 02995 05 0000 130</t>
  </si>
  <si>
    <t>000 1 17 05000 00 0000 180</t>
  </si>
  <si>
    <t>000 1 17 05050 05 0000 180</t>
  </si>
  <si>
    <t>041 1 17 05050 05 0000 180</t>
  </si>
  <si>
    <t>Прочие неналоговые доходы</t>
  </si>
  <si>
    <t>Прочие неналоговые доходы бюджетов муниципальных районов</t>
  </si>
  <si>
    <t>035 2 02 02008 05 0000 151</t>
  </si>
  <si>
    <t>000 2 02 02008 05 0000 151</t>
  </si>
  <si>
    <t>000 2 02 02008 00 0000 151</t>
  </si>
  <si>
    <t>Субсидии бюджетам муниципальных районов на обеспечение жильем молодых семей</t>
  </si>
  <si>
    <t>Субсидии бюджетам на обеспечение жильем молодых семей</t>
  </si>
  <si>
    <t>Рост (снижение) 2017 года к 2016 году (по состоянию на 1 июля)</t>
  </si>
  <si>
    <t>в % (гр.4/гр.3*100)</t>
  </si>
  <si>
    <t>в руб. (гр.4-гр.3)</t>
  </si>
  <si>
    <t>037 2 02 01001 05 0000 151/037 2 02 15001 05 0000 151</t>
  </si>
  <si>
    <t>000 2 02 01001 05 0000 151/000 2 02 15001 05 0000 151</t>
  </si>
  <si>
    <t>000 2 02 010001 00 0000 151/000 2 02 15001 00 0000 151</t>
  </si>
  <si>
    <t>000 2 02 02051 00 0000 151/000 2 02 20051 00 0000 151</t>
  </si>
  <si>
    <t>000 2 02 02051 05 0000 151/000 2 02 20051 05 0000 151</t>
  </si>
  <si>
    <t>035 2 02 02051 05 0000 151/035 2 02 20051 05 0000 151</t>
  </si>
  <si>
    <t>000 2 02 02999 00 0000 151/000 2 02 29999 00 0000 151</t>
  </si>
  <si>
    <t>000 2 02 02999 05 0000 151/000 2 02 29999 05 0000 151</t>
  </si>
  <si>
    <t>035 2 02 02999 05 0000 151/035 2 02 29999 05 0000 151</t>
  </si>
  <si>
    <t>039 2 02 02999 05 0000 151/039 2 02 29999 05 0000 151</t>
  </si>
  <si>
    <t>041 2 02 02999 05 0000 151/041 2 02 29999 05 0000 151</t>
  </si>
  <si>
    <t>000 2 02 03000 00 0000 151/000 2 02 30000 00 0000 151</t>
  </si>
  <si>
    <t>000 2 02 02000 00 0000 151/000 2 02 20000 00 0000 151</t>
  </si>
  <si>
    <t>000 2 02 01000 00 0000 151/000 2 02 10000 00 0000 151</t>
  </si>
  <si>
    <t>000 2 02 03024 00 0000 151/000 2 02 30024 00 0000 151</t>
  </si>
  <si>
    <t>000 2 02 03024 05 0000 151/000 2 02 30024 05 0000 151</t>
  </si>
  <si>
    <t>035 2 02 03024 05 0000 151/035 2 02 30024 05 0000 151</t>
  </si>
  <si>
    <t>039 2 02 03024 05 0000 151/039 2 02 30024 05 0000 151</t>
  </si>
  <si>
    <t>000 2 02 03999 00 0000 151/000 2 02 39999 00 0000 151</t>
  </si>
  <si>
    <t>000 2 02 03999 05 0000 151/000 2 02 39999 05 0000 151</t>
  </si>
  <si>
    <t>039 2 02 03999 05 0000 151/039 2 02 39999 05 0000 151</t>
  </si>
  <si>
    <t>000 2 02 04000 00 0000 151/000 2 02 40000 00 0000 151</t>
  </si>
  <si>
    <t>000 2 02 04014 00 0000 151/000 2 02 40014 00 0000 151</t>
  </si>
  <si>
    <t>000 2 02 04014 05 0000 151/000 2 02 40014 05 0000 151</t>
  </si>
  <si>
    <t>035 2 02 04014 05 0000 151/035 2 02 40014 05 0000 151</t>
  </si>
  <si>
    <t>037 2 02 04014 05 0000 151/037 2 02 40014 05 0000 151</t>
  </si>
  <si>
    <t>041 2 02 04014 05 0000 151/041 2 02 40014 05 0000 151</t>
  </si>
  <si>
    <t>043 2 02 04014 05 0000 151/043 2 02 40014 05 0000 151</t>
  </si>
  <si>
    <t>000 2 19 05000 05 0000 151/000 2 19 60010 05 0000 151</t>
  </si>
  <si>
    <t>035 2 19 05000 05 0000 151/035 2 19 60010 05 0000 151</t>
  </si>
  <si>
    <t>039 2 19 05000 05 0000 151/039 2 19 60010 05 0000 151</t>
  </si>
  <si>
    <t>Сведения о доходах бюджета Южского муниципального района по видам доходов за 1 полугодие 2017 года в сравнении с соответствующим периодом 2016 года</t>
  </si>
  <si>
    <t>Исполнено за 1 полугодие 2016 года (руб.)</t>
  </si>
  <si>
    <t>Исполнено за 1 полугодие 2017 года (руб.)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</si>
</sst>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0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5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justify" vertical="top" wrapText="1"/>
    </xf>
    <xf numFmtId="4" fontId="5" fillId="33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justify" vertical="top" wrapText="1"/>
    </xf>
    <xf numFmtId="4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justify" vertical="top" wrapText="1"/>
    </xf>
    <xf numFmtId="4" fontId="9" fillId="0" borderId="10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top" wrapText="1"/>
    </xf>
    <xf numFmtId="4" fontId="6" fillId="34" borderId="10" xfId="0" applyNumberFormat="1" applyFont="1" applyFill="1" applyBorder="1" applyAlignment="1">
      <alignment horizontal="center" vertical="center" shrinkToFit="1"/>
    </xf>
    <xf numFmtId="2" fontId="6" fillId="34" borderId="10" xfId="0" applyNumberFormat="1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171" fontId="5" fillId="0" borderId="10" xfId="60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7"/>
  <sheetViews>
    <sheetView tabSelected="1" zoomScalePageLayoutView="0" workbookViewId="0" topLeftCell="A1">
      <selection activeCell="A203" sqref="A203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20.25390625" style="3" customWidth="1"/>
    <col min="4" max="4" width="19.375" style="4" customWidth="1"/>
    <col min="5" max="5" width="15.375" style="3" customWidth="1"/>
    <col min="6" max="6" width="17.25390625" style="3" customWidth="1"/>
    <col min="7" max="7" width="14.75390625" style="3" customWidth="1"/>
    <col min="8" max="8" width="14.125" style="3" customWidth="1"/>
    <col min="9" max="16384" width="9.125" style="3" customWidth="1"/>
  </cols>
  <sheetData>
    <row r="2" spans="1:9" ht="40.5" customHeight="1">
      <c r="A2" s="62" t="s">
        <v>348</v>
      </c>
      <c r="B2" s="62"/>
      <c r="C2" s="62"/>
      <c r="D2" s="62"/>
      <c r="E2" s="62"/>
      <c r="F2" s="62"/>
      <c r="G2" s="9"/>
      <c r="H2" s="9"/>
      <c r="I2" s="9"/>
    </row>
    <row r="3" spans="1:5" ht="18.75" customHeight="1">
      <c r="A3" s="67"/>
      <c r="B3" s="67"/>
      <c r="C3" s="67"/>
      <c r="D3" s="67"/>
      <c r="E3" s="67"/>
    </row>
    <row r="4" spans="1:6" ht="50.25" customHeight="1">
      <c r="A4" s="66" t="s">
        <v>68</v>
      </c>
      <c r="B4" s="66" t="s">
        <v>69</v>
      </c>
      <c r="C4" s="63" t="s">
        <v>349</v>
      </c>
      <c r="D4" s="63" t="s">
        <v>350</v>
      </c>
      <c r="E4" s="68" t="s">
        <v>314</v>
      </c>
      <c r="F4" s="69"/>
    </row>
    <row r="5" spans="1:6" ht="34.5" customHeight="1">
      <c r="A5" s="66"/>
      <c r="B5" s="66"/>
      <c r="C5" s="64"/>
      <c r="D5" s="64"/>
      <c r="E5" s="60" t="s">
        <v>315</v>
      </c>
      <c r="F5" s="11" t="s">
        <v>316</v>
      </c>
    </row>
    <row r="6" spans="1:6" ht="18.75">
      <c r="A6" s="11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</row>
    <row r="7" spans="1:6" ht="28.5" customHeight="1">
      <c r="A7" s="13" t="s">
        <v>11</v>
      </c>
      <c r="B7" s="14" t="s">
        <v>204</v>
      </c>
      <c r="C7" s="15">
        <f>C8+C18+C28+C41+C45+C53+C71+C84+C94+C108+C121+C151</f>
        <v>20748139.549999997</v>
      </c>
      <c r="D7" s="15">
        <f>D8+D18+D28+D45++D71+D84+D94+D108+D121+D41+D53</f>
        <v>37155629.17</v>
      </c>
      <c r="E7" s="15">
        <f>D7/C7*100</f>
        <v>179.0793294042598</v>
      </c>
      <c r="F7" s="61">
        <f>D7-C7</f>
        <v>16407489.620000005</v>
      </c>
    </row>
    <row r="8" spans="1:6" ht="18.75">
      <c r="A8" s="13" t="s">
        <v>12</v>
      </c>
      <c r="B8" s="14" t="s">
        <v>13</v>
      </c>
      <c r="C8" s="15">
        <f>C9</f>
        <v>12701089.350000001</v>
      </c>
      <c r="D8" s="15">
        <f>D9</f>
        <v>22856108.38</v>
      </c>
      <c r="E8" s="15">
        <f>D8/C8*100</f>
        <v>179.95392166893146</v>
      </c>
      <c r="F8" s="61">
        <f>D8-C8</f>
        <v>10155019.029999997</v>
      </c>
    </row>
    <row r="9" spans="1:6" ht="18.75">
      <c r="A9" s="16" t="s">
        <v>14</v>
      </c>
      <c r="B9" s="17" t="s">
        <v>15</v>
      </c>
      <c r="C9" s="31">
        <f>C10+C12+C14+C16</f>
        <v>12701089.350000001</v>
      </c>
      <c r="D9" s="18">
        <f>D10+D12+D16+D14</f>
        <v>22856108.38</v>
      </c>
      <c r="E9" s="18">
        <f>D9/C9*100</f>
        <v>179.95392166893146</v>
      </c>
      <c r="F9" s="33">
        <f>D9-C9</f>
        <v>10155019.029999997</v>
      </c>
    </row>
    <row r="10" spans="1:6" ht="105.75" customHeight="1">
      <c r="A10" s="16" t="s">
        <v>99</v>
      </c>
      <c r="B10" s="19" t="s">
        <v>78</v>
      </c>
      <c r="C10" s="31">
        <f>C11</f>
        <v>12529742.82</v>
      </c>
      <c r="D10" s="20">
        <f>D11</f>
        <v>22667794.99</v>
      </c>
      <c r="E10" s="18">
        <f aca="true" t="shared" si="0" ref="E10:E17">D10/C10*100</f>
        <v>180.91189352919216</v>
      </c>
      <c r="F10" s="33">
        <f aca="true" t="shared" si="1" ref="F10:F73">D10-C10</f>
        <v>10138052.169999998</v>
      </c>
    </row>
    <row r="11" spans="1:6" ht="102.75" customHeight="1">
      <c r="A11" s="16" t="s">
        <v>16</v>
      </c>
      <c r="B11" s="19" t="s">
        <v>78</v>
      </c>
      <c r="C11" s="31">
        <v>12529742.82</v>
      </c>
      <c r="D11" s="20">
        <v>22667794.99</v>
      </c>
      <c r="E11" s="18">
        <f t="shared" si="0"/>
        <v>180.91189352919216</v>
      </c>
      <c r="F11" s="33">
        <f t="shared" si="1"/>
        <v>10138052.169999998</v>
      </c>
    </row>
    <row r="12" spans="1:6" ht="157.5" customHeight="1">
      <c r="A12" s="16" t="s">
        <v>100</v>
      </c>
      <c r="B12" s="19" t="s">
        <v>18</v>
      </c>
      <c r="C12" s="31">
        <f>C13</f>
        <v>75504.31</v>
      </c>
      <c r="D12" s="20">
        <f>D13</f>
        <v>99667.78</v>
      </c>
      <c r="E12" s="18">
        <f t="shared" si="0"/>
        <v>132.0027691134453</v>
      </c>
      <c r="F12" s="33">
        <f t="shared" si="1"/>
        <v>24163.47</v>
      </c>
    </row>
    <row r="13" spans="1:6" ht="154.5" customHeight="1">
      <c r="A13" s="16" t="s">
        <v>17</v>
      </c>
      <c r="B13" s="19" t="s">
        <v>18</v>
      </c>
      <c r="C13" s="31">
        <v>75504.31</v>
      </c>
      <c r="D13" s="56">
        <v>99667.78</v>
      </c>
      <c r="E13" s="18">
        <f t="shared" si="0"/>
        <v>132.0027691134453</v>
      </c>
      <c r="F13" s="33">
        <f t="shared" si="1"/>
        <v>24163.47</v>
      </c>
    </row>
    <row r="14" spans="1:6" ht="69.75" customHeight="1">
      <c r="A14" s="16" t="s">
        <v>101</v>
      </c>
      <c r="B14" s="17" t="s">
        <v>72</v>
      </c>
      <c r="C14" s="31">
        <f>C15</f>
        <v>30789.22</v>
      </c>
      <c r="D14" s="21">
        <f>D15</f>
        <v>20374.61</v>
      </c>
      <c r="E14" s="18">
        <f t="shared" si="0"/>
        <v>66.17449224111556</v>
      </c>
      <c r="F14" s="33">
        <f t="shared" si="1"/>
        <v>-10414.61</v>
      </c>
    </row>
    <row r="15" spans="1:6" ht="63">
      <c r="A15" s="16" t="s">
        <v>19</v>
      </c>
      <c r="B15" s="17" t="s">
        <v>72</v>
      </c>
      <c r="C15" s="31">
        <v>30789.22</v>
      </c>
      <c r="D15" s="21">
        <v>20374.61</v>
      </c>
      <c r="E15" s="18">
        <f t="shared" si="0"/>
        <v>66.17449224111556</v>
      </c>
      <c r="F15" s="33">
        <f t="shared" si="1"/>
        <v>-10414.61</v>
      </c>
    </row>
    <row r="16" spans="1:6" ht="137.25" customHeight="1">
      <c r="A16" s="22" t="s">
        <v>102</v>
      </c>
      <c r="B16" s="23" t="s">
        <v>172</v>
      </c>
      <c r="C16" s="57">
        <f>C17</f>
        <v>65053</v>
      </c>
      <c r="D16" s="21">
        <f>D17</f>
        <v>68271</v>
      </c>
      <c r="E16" s="18">
        <f t="shared" si="0"/>
        <v>104.94673573855164</v>
      </c>
      <c r="F16" s="33">
        <f t="shared" si="1"/>
        <v>3218</v>
      </c>
    </row>
    <row r="17" spans="1:6" ht="136.5" customHeight="1">
      <c r="A17" s="22" t="s">
        <v>20</v>
      </c>
      <c r="B17" s="23" t="s">
        <v>172</v>
      </c>
      <c r="C17" s="57">
        <v>65053</v>
      </c>
      <c r="D17" s="21">
        <v>68271</v>
      </c>
      <c r="E17" s="18">
        <f t="shared" si="0"/>
        <v>104.94673573855164</v>
      </c>
      <c r="F17" s="33">
        <f t="shared" si="1"/>
        <v>3218</v>
      </c>
    </row>
    <row r="18" spans="1:6" s="6" customFormat="1" ht="54" customHeight="1">
      <c r="A18" s="24" t="s">
        <v>70</v>
      </c>
      <c r="B18" s="25" t="s">
        <v>79</v>
      </c>
      <c r="C18" s="15">
        <f>C19</f>
        <v>677176.2200000001</v>
      </c>
      <c r="D18" s="26">
        <f>D19</f>
        <v>2010865.27</v>
      </c>
      <c r="E18" s="15">
        <f>D18/C18*100</f>
        <v>296.94859485762805</v>
      </c>
      <c r="F18" s="61">
        <f t="shared" si="1"/>
        <v>1333689.0499999998</v>
      </c>
    </row>
    <row r="19" spans="1:6" ht="47.25">
      <c r="A19" s="27" t="s">
        <v>71</v>
      </c>
      <c r="B19" s="28" t="s">
        <v>80</v>
      </c>
      <c r="C19" s="58">
        <f>C20+C22+C24+C26</f>
        <v>677176.2200000001</v>
      </c>
      <c r="D19" s="29">
        <f>D20+D22+D24+D26</f>
        <v>2010865.27</v>
      </c>
      <c r="E19" s="18">
        <f aca="true" t="shared" si="2" ref="E19:E82">D19/C19*100</f>
        <v>296.94859485762805</v>
      </c>
      <c r="F19" s="33">
        <f t="shared" si="1"/>
        <v>1333689.0499999998</v>
      </c>
    </row>
    <row r="20" spans="1:6" ht="107.25" customHeight="1">
      <c r="A20" s="27" t="s">
        <v>105</v>
      </c>
      <c r="B20" s="19" t="s">
        <v>81</v>
      </c>
      <c r="C20" s="31">
        <f>C21</f>
        <v>230318.14</v>
      </c>
      <c r="D20" s="29">
        <f>D21</f>
        <v>794121.15</v>
      </c>
      <c r="E20" s="18">
        <f t="shared" si="2"/>
        <v>344.7931413478765</v>
      </c>
      <c r="F20" s="33">
        <f t="shared" si="1"/>
        <v>563803.01</v>
      </c>
    </row>
    <row r="21" spans="1:6" ht="100.5" customHeight="1">
      <c r="A21" s="27" t="s">
        <v>143</v>
      </c>
      <c r="B21" s="19" t="s">
        <v>81</v>
      </c>
      <c r="C21" s="31">
        <v>230318.14</v>
      </c>
      <c r="D21" s="29">
        <v>794121.15</v>
      </c>
      <c r="E21" s="18">
        <f t="shared" si="2"/>
        <v>344.7931413478765</v>
      </c>
      <c r="F21" s="33">
        <f t="shared" si="1"/>
        <v>563803.01</v>
      </c>
    </row>
    <row r="22" spans="1:6" ht="123" customHeight="1">
      <c r="A22" s="27" t="s">
        <v>104</v>
      </c>
      <c r="B22" s="19" t="s">
        <v>82</v>
      </c>
      <c r="C22" s="31">
        <f>C23</f>
        <v>3797.19</v>
      </c>
      <c r="D22" s="21">
        <f>D23</f>
        <v>8631.01</v>
      </c>
      <c r="E22" s="18">
        <f t="shared" si="2"/>
        <v>227.29992441779316</v>
      </c>
      <c r="F22" s="33">
        <f t="shared" si="1"/>
        <v>4833.82</v>
      </c>
    </row>
    <row r="23" spans="1:6" ht="124.5" customHeight="1">
      <c r="A23" s="27" t="s">
        <v>144</v>
      </c>
      <c r="B23" s="19" t="s">
        <v>82</v>
      </c>
      <c r="C23" s="31">
        <v>3797.19</v>
      </c>
      <c r="D23" s="21">
        <v>8631.01</v>
      </c>
      <c r="E23" s="18">
        <f t="shared" si="2"/>
        <v>227.29992441779316</v>
      </c>
      <c r="F23" s="33">
        <f t="shared" si="1"/>
        <v>4833.82</v>
      </c>
    </row>
    <row r="24" spans="1:6" ht="94.5">
      <c r="A24" s="27" t="s">
        <v>103</v>
      </c>
      <c r="B24" s="19" t="s">
        <v>83</v>
      </c>
      <c r="C24" s="31">
        <f>C25</f>
        <v>479315.75</v>
      </c>
      <c r="D24" s="21">
        <f>D25</f>
        <v>1369187.9</v>
      </c>
      <c r="E24" s="18">
        <f t="shared" si="2"/>
        <v>285.65468587251723</v>
      </c>
      <c r="F24" s="33">
        <f t="shared" si="1"/>
        <v>889872.1499999999</v>
      </c>
    </row>
    <row r="25" spans="1:6" ht="94.5">
      <c r="A25" s="27" t="s">
        <v>145</v>
      </c>
      <c r="B25" s="19" t="s">
        <v>83</v>
      </c>
      <c r="C25" s="31">
        <v>479315.75</v>
      </c>
      <c r="D25" s="21">
        <v>1369187.9</v>
      </c>
      <c r="E25" s="18">
        <f t="shared" si="2"/>
        <v>285.65468587251723</v>
      </c>
      <c r="F25" s="33">
        <f t="shared" si="1"/>
        <v>889872.1499999999</v>
      </c>
    </row>
    <row r="26" spans="1:6" ht="110.25">
      <c r="A26" s="27" t="s">
        <v>228</v>
      </c>
      <c r="B26" s="19" t="s">
        <v>230</v>
      </c>
      <c r="C26" s="31">
        <f>C27</f>
        <v>-36254.86</v>
      </c>
      <c r="D26" s="21">
        <f>D27</f>
        <v>-161074.79</v>
      </c>
      <c r="E26" s="18">
        <f t="shared" si="2"/>
        <v>444.28468348795167</v>
      </c>
      <c r="F26" s="33">
        <f t="shared" si="1"/>
        <v>-124819.93000000001</v>
      </c>
    </row>
    <row r="27" spans="1:6" ht="94.5">
      <c r="A27" s="27" t="s">
        <v>229</v>
      </c>
      <c r="B27" s="19" t="s">
        <v>231</v>
      </c>
      <c r="C27" s="31">
        <v>-36254.86</v>
      </c>
      <c r="D27" s="21">
        <v>-161074.79</v>
      </c>
      <c r="E27" s="18">
        <f t="shared" si="2"/>
        <v>444.28468348795167</v>
      </c>
      <c r="F27" s="33">
        <f t="shared" si="1"/>
        <v>-124819.93000000001</v>
      </c>
    </row>
    <row r="28" spans="1:6" ht="18.75">
      <c r="A28" s="13" t="s">
        <v>21</v>
      </c>
      <c r="B28" s="30" t="s">
        <v>275</v>
      </c>
      <c r="C28" s="15">
        <f>C29+C32+C34+C37</f>
        <v>2972082.87</v>
      </c>
      <c r="D28" s="15">
        <f>D29+D34+D37</f>
        <v>2597165.08</v>
      </c>
      <c r="E28" s="15">
        <f t="shared" si="2"/>
        <v>87.38535207801928</v>
      </c>
      <c r="F28" s="61">
        <f t="shared" si="1"/>
        <v>-374917.79000000004</v>
      </c>
    </row>
    <row r="29" spans="1:6" ht="31.5">
      <c r="A29" s="16" t="s">
        <v>73</v>
      </c>
      <c r="B29" s="17" t="s">
        <v>276</v>
      </c>
      <c r="C29" s="31">
        <f>C30</f>
        <v>2918629.62</v>
      </c>
      <c r="D29" s="18">
        <f>D30+D32</f>
        <v>2549313.28</v>
      </c>
      <c r="E29" s="18">
        <f t="shared" si="2"/>
        <v>87.34624162417703</v>
      </c>
      <c r="F29" s="33">
        <f t="shared" si="1"/>
        <v>-369316.3400000003</v>
      </c>
    </row>
    <row r="30" spans="1:6" ht="31.5">
      <c r="A30" s="16" t="s">
        <v>107</v>
      </c>
      <c r="B30" s="17" t="s">
        <v>277</v>
      </c>
      <c r="C30" s="31">
        <f>C31</f>
        <v>2918629.62</v>
      </c>
      <c r="D30" s="18">
        <f>D31</f>
        <v>2549312.21</v>
      </c>
      <c r="E30" s="18">
        <f t="shared" si="2"/>
        <v>87.34620496313609</v>
      </c>
      <c r="F30" s="33">
        <f t="shared" si="1"/>
        <v>-369317.41000000015</v>
      </c>
    </row>
    <row r="31" spans="1:6" ht="31.5">
      <c r="A31" s="22" t="s">
        <v>22</v>
      </c>
      <c r="B31" s="17" t="s">
        <v>278</v>
      </c>
      <c r="C31" s="31">
        <v>2918629.62</v>
      </c>
      <c r="D31" s="18">
        <v>2549312.21</v>
      </c>
      <c r="E31" s="18">
        <f t="shared" si="2"/>
        <v>87.34620496313609</v>
      </c>
      <c r="F31" s="33">
        <f t="shared" si="1"/>
        <v>-369317.41000000015</v>
      </c>
    </row>
    <row r="32" spans="1:6" ht="63">
      <c r="A32" s="22" t="s">
        <v>232</v>
      </c>
      <c r="B32" s="17" t="s">
        <v>234</v>
      </c>
      <c r="C32" s="31">
        <f>C33</f>
        <v>699.14</v>
      </c>
      <c r="D32" s="18">
        <f>D33</f>
        <v>1.07</v>
      </c>
      <c r="E32" s="18">
        <f t="shared" si="2"/>
        <v>0.15304516978001545</v>
      </c>
      <c r="F32" s="33">
        <f t="shared" si="1"/>
        <v>-698.0699999999999</v>
      </c>
    </row>
    <row r="33" spans="1:6" ht="63">
      <c r="A33" s="22" t="s">
        <v>233</v>
      </c>
      <c r="B33" s="17" t="s">
        <v>234</v>
      </c>
      <c r="C33" s="31">
        <v>699.14</v>
      </c>
      <c r="D33" s="18">
        <v>1.07</v>
      </c>
      <c r="E33" s="18">
        <f t="shared" si="2"/>
        <v>0.15304516978001545</v>
      </c>
      <c r="F33" s="33">
        <f t="shared" si="1"/>
        <v>-698.0699999999999</v>
      </c>
    </row>
    <row r="34" spans="1:6" ht="24" customHeight="1">
      <c r="A34" s="16" t="s">
        <v>74</v>
      </c>
      <c r="B34" s="17" t="s">
        <v>24</v>
      </c>
      <c r="C34" s="31">
        <f>C35</f>
        <v>-2007.89</v>
      </c>
      <c r="D34" s="31">
        <f>D35</f>
        <v>4740.68</v>
      </c>
      <c r="E34" s="18">
        <f t="shared" si="2"/>
        <v>-236.1025753402826</v>
      </c>
      <c r="F34" s="33">
        <f t="shared" si="1"/>
        <v>6748.570000000001</v>
      </c>
    </row>
    <row r="35" spans="1:6" ht="24" customHeight="1">
      <c r="A35" s="16" t="s">
        <v>119</v>
      </c>
      <c r="B35" s="17" t="s">
        <v>24</v>
      </c>
      <c r="C35" s="31">
        <f>C36</f>
        <v>-2007.89</v>
      </c>
      <c r="D35" s="31">
        <f>D36</f>
        <v>4740.68</v>
      </c>
      <c r="E35" s="18">
        <f t="shared" si="2"/>
        <v>-236.1025753402826</v>
      </c>
      <c r="F35" s="33">
        <f t="shared" si="1"/>
        <v>6748.570000000001</v>
      </c>
    </row>
    <row r="36" spans="1:6" ht="24" customHeight="1">
      <c r="A36" s="16" t="s">
        <v>23</v>
      </c>
      <c r="B36" s="17" t="s">
        <v>24</v>
      </c>
      <c r="C36" s="31">
        <v>-2007.89</v>
      </c>
      <c r="D36" s="21">
        <v>4740.68</v>
      </c>
      <c r="E36" s="18">
        <f t="shared" si="2"/>
        <v>-236.1025753402826</v>
      </c>
      <c r="F36" s="33">
        <f t="shared" si="1"/>
        <v>6748.570000000001</v>
      </c>
    </row>
    <row r="37" spans="1:6" ht="41.25" customHeight="1">
      <c r="A37" s="16" t="s">
        <v>148</v>
      </c>
      <c r="B37" s="32" t="s">
        <v>149</v>
      </c>
      <c r="C37" s="31">
        <f>C38</f>
        <v>54762</v>
      </c>
      <c r="D37" s="31">
        <f>D39</f>
        <v>43111.12</v>
      </c>
      <c r="E37" s="18">
        <f t="shared" si="2"/>
        <v>78.72451700084</v>
      </c>
      <c r="F37" s="33">
        <f t="shared" si="1"/>
        <v>-11650.879999999997</v>
      </c>
    </row>
    <row r="38" spans="1:6" ht="69" customHeight="1">
      <c r="A38" s="16" t="s">
        <v>170</v>
      </c>
      <c r="B38" s="32" t="s">
        <v>173</v>
      </c>
      <c r="C38" s="31">
        <f>C39</f>
        <v>54762</v>
      </c>
      <c r="D38" s="31">
        <f>D39</f>
        <v>43111.12</v>
      </c>
      <c r="E38" s="18">
        <f t="shared" si="2"/>
        <v>78.72451700084</v>
      </c>
      <c r="F38" s="33">
        <f t="shared" si="1"/>
        <v>-11650.879999999997</v>
      </c>
    </row>
    <row r="39" spans="1:6" ht="81" customHeight="1">
      <c r="A39" s="16" t="s">
        <v>171</v>
      </c>
      <c r="B39" s="32" t="s">
        <v>174</v>
      </c>
      <c r="C39" s="31">
        <v>54762</v>
      </c>
      <c r="D39" s="33">
        <v>43111.12</v>
      </c>
      <c r="E39" s="18">
        <f t="shared" si="2"/>
        <v>78.72451700084</v>
      </c>
      <c r="F39" s="33">
        <f t="shared" si="1"/>
        <v>-11650.879999999997</v>
      </c>
    </row>
    <row r="40" spans="1:6" ht="24" customHeight="1" hidden="1">
      <c r="A40" s="34" t="s">
        <v>150</v>
      </c>
      <c r="B40" s="35" t="s">
        <v>151</v>
      </c>
      <c r="C40" s="36"/>
      <c r="D40" s="36">
        <v>0</v>
      </c>
      <c r="E40" s="15" t="e">
        <f t="shared" si="2"/>
        <v>#DIV/0!</v>
      </c>
      <c r="F40" s="33">
        <f t="shared" si="1"/>
        <v>0</v>
      </c>
    </row>
    <row r="41" spans="1:6" ht="24" customHeight="1">
      <c r="A41" s="34" t="s">
        <v>150</v>
      </c>
      <c r="B41" s="35" t="s">
        <v>151</v>
      </c>
      <c r="C41" s="36">
        <f aca="true" t="shared" si="3" ref="C41:D43">C42</f>
        <v>0.03</v>
      </c>
      <c r="D41" s="36">
        <f t="shared" si="3"/>
        <v>97.48</v>
      </c>
      <c r="E41" s="15">
        <f t="shared" si="2"/>
        <v>324933.3333333334</v>
      </c>
      <c r="F41" s="61">
        <f t="shared" si="1"/>
        <v>97.45</v>
      </c>
    </row>
    <row r="42" spans="1:6" ht="24" customHeight="1">
      <c r="A42" s="16" t="s">
        <v>236</v>
      </c>
      <c r="B42" s="17" t="s">
        <v>235</v>
      </c>
      <c r="C42" s="31">
        <f t="shared" si="3"/>
        <v>0.03</v>
      </c>
      <c r="D42" s="31">
        <f t="shared" si="3"/>
        <v>97.48</v>
      </c>
      <c r="E42" s="18">
        <f t="shared" si="2"/>
        <v>324933.3333333334</v>
      </c>
      <c r="F42" s="33">
        <f t="shared" si="1"/>
        <v>97.45</v>
      </c>
    </row>
    <row r="43" spans="1:6" ht="73.5" customHeight="1">
      <c r="A43" s="16" t="s">
        <v>238</v>
      </c>
      <c r="B43" s="17" t="s">
        <v>237</v>
      </c>
      <c r="C43" s="31">
        <f t="shared" si="3"/>
        <v>0.03</v>
      </c>
      <c r="D43" s="31">
        <f t="shared" si="3"/>
        <v>97.48</v>
      </c>
      <c r="E43" s="18">
        <f t="shared" si="2"/>
        <v>324933.3333333334</v>
      </c>
      <c r="F43" s="33">
        <f t="shared" si="1"/>
        <v>97.45</v>
      </c>
    </row>
    <row r="44" spans="1:6" ht="73.5" customHeight="1">
      <c r="A44" s="16" t="s">
        <v>239</v>
      </c>
      <c r="B44" s="17" t="s">
        <v>240</v>
      </c>
      <c r="C44" s="31">
        <v>0.03</v>
      </c>
      <c r="D44" s="31">
        <v>97.48</v>
      </c>
      <c r="E44" s="18">
        <f t="shared" si="2"/>
        <v>324933.3333333334</v>
      </c>
      <c r="F44" s="33">
        <f t="shared" si="1"/>
        <v>97.45</v>
      </c>
    </row>
    <row r="45" spans="1:6" ht="24.75" customHeight="1">
      <c r="A45" s="13" t="s">
        <v>25</v>
      </c>
      <c r="B45" s="30" t="s">
        <v>279</v>
      </c>
      <c r="C45" s="15">
        <f>C46+C49</f>
        <v>554604.71</v>
      </c>
      <c r="D45" s="15">
        <f>D48+D51</f>
        <v>493327.19</v>
      </c>
      <c r="E45" s="15">
        <f t="shared" si="2"/>
        <v>88.9511360262339</v>
      </c>
      <c r="F45" s="61">
        <f t="shared" si="1"/>
        <v>-61277.51999999996</v>
      </c>
    </row>
    <row r="46" spans="1:6" ht="55.5" customHeight="1">
      <c r="A46" s="16" t="s">
        <v>106</v>
      </c>
      <c r="B46" s="17" t="s">
        <v>175</v>
      </c>
      <c r="C46" s="31">
        <f>C47</f>
        <v>534604.71</v>
      </c>
      <c r="D46" s="37">
        <f>D47</f>
        <v>488327.19</v>
      </c>
      <c r="E46" s="18">
        <f t="shared" si="2"/>
        <v>91.34360039588879</v>
      </c>
      <c r="F46" s="33">
        <f t="shared" si="1"/>
        <v>-46277.51999999996</v>
      </c>
    </row>
    <row r="47" spans="1:6" ht="72" customHeight="1">
      <c r="A47" s="38" t="s">
        <v>108</v>
      </c>
      <c r="B47" s="39" t="s">
        <v>176</v>
      </c>
      <c r="C47" s="18">
        <f>C48</f>
        <v>534604.71</v>
      </c>
      <c r="D47" s="37">
        <f>D48</f>
        <v>488327.19</v>
      </c>
      <c r="E47" s="18">
        <f t="shared" si="2"/>
        <v>91.34360039588879</v>
      </c>
      <c r="F47" s="33">
        <f t="shared" si="1"/>
        <v>-46277.51999999996</v>
      </c>
    </row>
    <row r="48" spans="1:6" ht="76.5" customHeight="1">
      <c r="A48" s="38" t="s">
        <v>26</v>
      </c>
      <c r="B48" s="39" t="s">
        <v>280</v>
      </c>
      <c r="C48" s="18">
        <v>534604.71</v>
      </c>
      <c r="D48" s="33">
        <v>488327.19</v>
      </c>
      <c r="E48" s="18">
        <f t="shared" si="2"/>
        <v>91.34360039588879</v>
      </c>
      <c r="F48" s="33">
        <f t="shared" si="1"/>
        <v>-46277.51999999996</v>
      </c>
    </row>
    <row r="49" spans="1:6" ht="51" customHeight="1">
      <c r="A49" s="16" t="s">
        <v>27</v>
      </c>
      <c r="B49" s="17" t="s">
        <v>84</v>
      </c>
      <c r="C49" s="31">
        <f>C50</f>
        <v>20000</v>
      </c>
      <c r="D49" s="21">
        <f>D50</f>
        <v>5000</v>
      </c>
      <c r="E49" s="18">
        <f t="shared" si="2"/>
        <v>25</v>
      </c>
      <c r="F49" s="33">
        <f t="shared" si="1"/>
        <v>-15000</v>
      </c>
    </row>
    <row r="50" spans="1:6" ht="47.25">
      <c r="A50" s="16" t="s">
        <v>109</v>
      </c>
      <c r="B50" s="19" t="s">
        <v>125</v>
      </c>
      <c r="C50" s="31">
        <f>C51</f>
        <v>20000</v>
      </c>
      <c r="D50" s="21">
        <f>D51</f>
        <v>5000</v>
      </c>
      <c r="E50" s="18">
        <f t="shared" si="2"/>
        <v>25</v>
      </c>
      <c r="F50" s="33">
        <f t="shared" si="1"/>
        <v>-15000</v>
      </c>
    </row>
    <row r="51" spans="1:6" ht="40.5" customHeight="1">
      <c r="A51" s="16" t="s">
        <v>146</v>
      </c>
      <c r="B51" s="19" t="s">
        <v>125</v>
      </c>
      <c r="C51" s="31">
        <v>20000</v>
      </c>
      <c r="D51" s="33">
        <v>5000</v>
      </c>
      <c r="E51" s="18">
        <f t="shared" si="2"/>
        <v>25</v>
      </c>
      <c r="F51" s="33">
        <f t="shared" si="1"/>
        <v>-15000</v>
      </c>
    </row>
    <row r="52" spans="1:6" ht="99.75" customHeight="1" hidden="1">
      <c r="A52" s="34" t="s">
        <v>152</v>
      </c>
      <c r="B52" s="41" t="s">
        <v>153</v>
      </c>
      <c r="C52" s="36"/>
      <c r="D52" s="42">
        <v>0</v>
      </c>
      <c r="E52" s="15" t="e">
        <f t="shared" si="2"/>
        <v>#DIV/0!</v>
      </c>
      <c r="F52" s="33">
        <f t="shared" si="1"/>
        <v>0</v>
      </c>
    </row>
    <row r="53" spans="1:6" ht="53.25" customHeight="1">
      <c r="A53" s="34" t="s">
        <v>152</v>
      </c>
      <c r="B53" s="41" t="s">
        <v>241</v>
      </c>
      <c r="C53" s="36">
        <f>C54+C57+C63+C66</f>
        <v>1269.14</v>
      </c>
      <c r="D53" s="42">
        <f>D54+D57+D63+D66</f>
        <v>2604.8500000000004</v>
      </c>
      <c r="E53" s="15">
        <f t="shared" si="2"/>
        <v>205.24528420820397</v>
      </c>
      <c r="F53" s="61">
        <f t="shared" si="1"/>
        <v>1335.7100000000003</v>
      </c>
    </row>
    <row r="54" spans="1:6" ht="42.75" customHeight="1">
      <c r="A54" s="16" t="s">
        <v>242</v>
      </c>
      <c r="B54" s="19" t="s">
        <v>243</v>
      </c>
      <c r="C54" s="31">
        <f>C55</f>
        <v>1094</v>
      </c>
      <c r="D54" s="21">
        <f>D55</f>
        <v>85</v>
      </c>
      <c r="E54" s="18">
        <f t="shared" si="2"/>
        <v>7.769652650822668</v>
      </c>
      <c r="F54" s="33">
        <f t="shared" si="1"/>
        <v>-1009</v>
      </c>
    </row>
    <row r="55" spans="1:6" ht="78.75" customHeight="1">
      <c r="A55" s="16" t="s">
        <v>244</v>
      </c>
      <c r="B55" s="19" t="s">
        <v>245</v>
      </c>
      <c r="C55" s="31">
        <f>C56</f>
        <v>1094</v>
      </c>
      <c r="D55" s="21">
        <f>D56</f>
        <v>85</v>
      </c>
      <c r="E55" s="18">
        <f t="shared" si="2"/>
        <v>7.769652650822668</v>
      </c>
      <c r="F55" s="33">
        <f t="shared" si="1"/>
        <v>-1009</v>
      </c>
    </row>
    <row r="56" spans="1:6" ht="76.5" customHeight="1">
      <c r="A56" s="16" t="s">
        <v>247</v>
      </c>
      <c r="B56" s="19" t="s">
        <v>246</v>
      </c>
      <c r="C56" s="31">
        <v>1094</v>
      </c>
      <c r="D56" s="21">
        <v>85</v>
      </c>
      <c r="E56" s="18">
        <f t="shared" si="2"/>
        <v>7.769652650822668</v>
      </c>
      <c r="F56" s="33">
        <f t="shared" si="1"/>
        <v>-1009</v>
      </c>
    </row>
    <row r="57" spans="1:6" ht="34.5" customHeight="1">
      <c r="A57" s="16" t="s">
        <v>248</v>
      </c>
      <c r="B57" s="19" t="s">
        <v>249</v>
      </c>
      <c r="C57" s="31">
        <f>C58+C60</f>
        <v>59.52</v>
      </c>
      <c r="D57" s="31">
        <f>D58+D60</f>
        <v>1657.7</v>
      </c>
      <c r="E57" s="18">
        <f t="shared" si="2"/>
        <v>2785.114247311828</v>
      </c>
      <c r="F57" s="33">
        <f t="shared" si="1"/>
        <v>1598.18</v>
      </c>
    </row>
    <row r="58" spans="1:6" ht="35.25" customHeight="1">
      <c r="A58" s="16" t="s">
        <v>250</v>
      </c>
      <c r="B58" s="19" t="s">
        <v>251</v>
      </c>
      <c r="C58" s="31">
        <f>C59</f>
        <v>59.14</v>
      </c>
      <c r="D58" s="21">
        <f>D59</f>
        <v>1657.7</v>
      </c>
      <c r="E58" s="18">
        <f t="shared" si="2"/>
        <v>2803.0098072370647</v>
      </c>
      <c r="F58" s="33">
        <f t="shared" si="1"/>
        <v>1598.56</v>
      </c>
    </row>
    <row r="59" spans="1:6" ht="27" customHeight="1">
      <c r="A59" s="16" t="s">
        <v>252</v>
      </c>
      <c r="B59" s="19" t="s">
        <v>251</v>
      </c>
      <c r="C59" s="31">
        <v>59.14</v>
      </c>
      <c r="D59" s="21">
        <v>1657.7</v>
      </c>
      <c r="E59" s="18">
        <f t="shared" si="2"/>
        <v>2803.0098072370647</v>
      </c>
      <c r="F59" s="33">
        <f t="shared" si="1"/>
        <v>1598.56</v>
      </c>
    </row>
    <row r="60" spans="1:6" ht="40.5" customHeight="1">
      <c r="A60" s="16" t="s">
        <v>297</v>
      </c>
      <c r="B60" s="19" t="s">
        <v>300</v>
      </c>
      <c r="C60" s="31">
        <f>C61</f>
        <v>0.38</v>
      </c>
      <c r="D60" s="31">
        <f>D61</f>
        <v>0</v>
      </c>
      <c r="E60" s="18">
        <f t="shared" si="2"/>
        <v>0</v>
      </c>
      <c r="F60" s="33">
        <f t="shared" si="1"/>
        <v>-0.38</v>
      </c>
    </row>
    <row r="61" spans="1:6" ht="55.5" customHeight="1">
      <c r="A61" s="16" t="s">
        <v>298</v>
      </c>
      <c r="B61" s="19" t="s">
        <v>301</v>
      </c>
      <c r="C61" s="31">
        <f>C62</f>
        <v>0.38</v>
      </c>
      <c r="D61" s="31">
        <f>D62</f>
        <v>0</v>
      </c>
      <c r="E61" s="18">
        <f t="shared" si="2"/>
        <v>0</v>
      </c>
      <c r="F61" s="33">
        <f t="shared" si="1"/>
        <v>-0.38</v>
      </c>
    </row>
    <row r="62" spans="1:6" ht="53.25" customHeight="1">
      <c r="A62" s="16" t="s">
        <v>299</v>
      </c>
      <c r="B62" s="19" t="s">
        <v>301</v>
      </c>
      <c r="C62" s="31">
        <v>0.38</v>
      </c>
      <c r="D62" s="21">
        <v>0</v>
      </c>
      <c r="E62" s="18">
        <f t="shared" si="2"/>
        <v>0</v>
      </c>
      <c r="F62" s="33">
        <f t="shared" si="1"/>
        <v>-0.38</v>
      </c>
    </row>
    <row r="63" spans="1:6" ht="56.25" customHeight="1">
      <c r="A63" s="16" t="s">
        <v>253</v>
      </c>
      <c r="B63" s="19" t="s">
        <v>254</v>
      </c>
      <c r="C63" s="31">
        <f>C64</f>
        <v>14.68</v>
      </c>
      <c r="D63" s="21">
        <f>D64</f>
        <v>120</v>
      </c>
      <c r="E63" s="18">
        <f t="shared" si="2"/>
        <v>817.4386920980927</v>
      </c>
      <c r="F63" s="33">
        <f t="shared" si="1"/>
        <v>105.32</v>
      </c>
    </row>
    <row r="64" spans="1:6" ht="26.25" customHeight="1">
      <c r="A64" s="16" t="s">
        <v>255</v>
      </c>
      <c r="B64" s="19" t="s">
        <v>256</v>
      </c>
      <c r="C64" s="31">
        <f>C65</f>
        <v>14.68</v>
      </c>
      <c r="D64" s="21">
        <f>D65</f>
        <v>120</v>
      </c>
      <c r="E64" s="18">
        <f t="shared" si="2"/>
        <v>817.4386920980927</v>
      </c>
      <c r="F64" s="33">
        <f t="shared" si="1"/>
        <v>105.32</v>
      </c>
    </row>
    <row r="65" spans="1:6" ht="29.25" customHeight="1">
      <c r="A65" s="16" t="s">
        <v>257</v>
      </c>
      <c r="B65" s="19" t="s">
        <v>256</v>
      </c>
      <c r="C65" s="31">
        <v>14.68</v>
      </c>
      <c r="D65" s="21">
        <v>120</v>
      </c>
      <c r="E65" s="18">
        <f t="shared" si="2"/>
        <v>817.4386920980927</v>
      </c>
      <c r="F65" s="33">
        <f t="shared" si="1"/>
        <v>105.32</v>
      </c>
    </row>
    <row r="66" spans="1:6" ht="39.75" customHeight="1">
      <c r="A66" s="16" t="s">
        <v>259</v>
      </c>
      <c r="B66" s="19" t="s">
        <v>258</v>
      </c>
      <c r="C66" s="31">
        <f>C67+C69</f>
        <v>100.94</v>
      </c>
      <c r="D66" s="21">
        <f>D67+D69</f>
        <v>742.1500000000001</v>
      </c>
      <c r="E66" s="18">
        <f t="shared" si="2"/>
        <v>735.2387556964534</v>
      </c>
      <c r="F66" s="33">
        <f t="shared" si="1"/>
        <v>641.21</v>
      </c>
    </row>
    <row r="67" spans="1:6" ht="104.25" customHeight="1">
      <c r="A67" s="16" t="s">
        <v>260</v>
      </c>
      <c r="B67" s="19" t="s">
        <v>261</v>
      </c>
      <c r="C67" s="31">
        <f>C68</f>
        <v>97.42</v>
      </c>
      <c r="D67" s="21">
        <f>D68</f>
        <v>207.06</v>
      </c>
      <c r="E67" s="18">
        <f t="shared" si="2"/>
        <v>212.5436255389037</v>
      </c>
      <c r="F67" s="33">
        <f t="shared" si="1"/>
        <v>109.64</v>
      </c>
    </row>
    <row r="68" spans="1:6" ht="101.25" customHeight="1">
      <c r="A68" s="16" t="s">
        <v>262</v>
      </c>
      <c r="B68" s="19" t="s">
        <v>261</v>
      </c>
      <c r="C68" s="31">
        <v>97.42</v>
      </c>
      <c r="D68" s="21">
        <v>207.06</v>
      </c>
      <c r="E68" s="18">
        <f t="shared" si="2"/>
        <v>212.5436255389037</v>
      </c>
      <c r="F68" s="33">
        <f t="shared" si="1"/>
        <v>109.64</v>
      </c>
    </row>
    <row r="69" spans="1:6" ht="47.25" customHeight="1">
      <c r="A69" s="16" t="s">
        <v>263</v>
      </c>
      <c r="B69" s="19" t="s">
        <v>264</v>
      </c>
      <c r="C69" s="31">
        <f>C70</f>
        <v>3.52</v>
      </c>
      <c r="D69" s="21">
        <f>D70</f>
        <v>535.09</v>
      </c>
      <c r="E69" s="18">
        <f t="shared" si="2"/>
        <v>15201.420454545456</v>
      </c>
      <c r="F69" s="33">
        <f t="shared" si="1"/>
        <v>531.57</v>
      </c>
    </row>
    <row r="70" spans="1:6" ht="43.5" customHeight="1">
      <c r="A70" s="16" t="s">
        <v>265</v>
      </c>
      <c r="B70" s="19" t="s">
        <v>264</v>
      </c>
      <c r="C70" s="31">
        <v>3.52</v>
      </c>
      <c r="D70" s="21">
        <v>535.09</v>
      </c>
      <c r="E70" s="18">
        <f t="shared" si="2"/>
        <v>15201.420454545456</v>
      </c>
      <c r="F70" s="33">
        <f t="shared" si="1"/>
        <v>531.57</v>
      </c>
    </row>
    <row r="71" spans="1:8" ht="76.5" customHeight="1">
      <c r="A71" s="13" t="s">
        <v>28</v>
      </c>
      <c r="B71" s="14" t="s">
        <v>177</v>
      </c>
      <c r="C71" s="15">
        <f>C72</f>
        <v>974939.71</v>
      </c>
      <c r="D71" s="15">
        <f>D72</f>
        <v>763884.12</v>
      </c>
      <c r="E71" s="15">
        <f t="shared" si="2"/>
        <v>78.35193419293589</v>
      </c>
      <c r="F71" s="61">
        <f t="shared" si="1"/>
        <v>-211055.58999999997</v>
      </c>
      <c r="G71" s="7"/>
      <c r="H71" s="7"/>
    </row>
    <row r="72" spans="1:6" ht="140.25" customHeight="1">
      <c r="A72" s="16" t="s">
        <v>29</v>
      </c>
      <c r="B72" s="19" t="s">
        <v>281</v>
      </c>
      <c r="C72" s="31">
        <f>C73+C78+C81</f>
        <v>974939.71</v>
      </c>
      <c r="D72" s="37">
        <f>D73+D78+D81</f>
        <v>763884.12</v>
      </c>
      <c r="E72" s="18">
        <f t="shared" si="2"/>
        <v>78.35193419293589</v>
      </c>
      <c r="F72" s="33">
        <f t="shared" si="1"/>
        <v>-211055.58999999997</v>
      </c>
    </row>
    <row r="73" spans="1:6" ht="109.5" customHeight="1">
      <c r="A73" s="16" t="s">
        <v>59</v>
      </c>
      <c r="B73" s="19" t="s">
        <v>178</v>
      </c>
      <c r="C73" s="31">
        <f>C74+C76</f>
        <v>748406.09</v>
      </c>
      <c r="D73" s="21">
        <f>D74+D76</f>
        <v>627031.63</v>
      </c>
      <c r="E73" s="18">
        <f t="shared" si="2"/>
        <v>83.78227253602387</v>
      </c>
      <c r="F73" s="33">
        <f t="shared" si="1"/>
        <v>-121374.45999999996</v>
      </c>
    </row>
    <row r="74" spans="1:6" ht="120.75" customHeight="1">
      <c r="A74" s="16" t="s">
        <v>120</v>
      </c>
      <c r="B74" s="19" t="s">
        <v>126</v>
      </c>
      <c r="C74" s="31">
        <f>C75</f>
        <v>181779.22</v>
      </c>
      <c r="D74" s="21">
        <f>D75</f>
        <v>201546.24</v>
      </c>
      <c r="E74" s="18">
        <f t="shared" si="2"/>
        <v>110.87419123043875</v>
      </c>
      <c r="F74" s="33">
        <f aca="true" t="shared" si="4" ref="F74:F137">D74-C74</f>
        <v>19767.01999999999</v>
      </c>
    </row>
    <row r="75" spans="1:6" ht="124.5" customHeight="1">
      <c r="A75" s="16" t="s">
        <v>30</v>
      </c>
      <c r="B75" s="32" t="s">
        <v>127</v>
      </c>
      <c r="C75" s="31">
        <v>181779.22</v>
      </c>
      <c r="D75" s="33">
        <v>201546.24</v>
      </c>
      <c r="E75" s="18">
        <f t="shared" si="2"/>
        <v>110.87419123043875</v>
      </c>
      <c r="F75" s="33">
        <f t="shared" si="4"/>
        <v>19767.01999999999</v>
      </c>
    </row>
    <row r="76" spans="1:6" ht="130.5" customHeight="1">
      <c r="A76" s="16" t="s">
        <v>132</v>
      </c>
      <c r="B76" s="43" t="s">
        <v>179</v>
      </c>
      <c r="C76" s="31">
        <f>C77</f>
        <v>566626.87</v>
      </c>
      <c r="D76" s="21">
        <f>D77</f>
        <v>425485.39</v>
      </c>
      <c r="E76" s="18">
        <f t="shared" si="2"/>
        <v>75.090930650712</v>
      </c>
      <c r="F76" s="33">
        <f t="shared" si="4"/>
        <v>-141141.47999999998</v>
      </c>
    </row>
    <row r="77" spans="1:6" ht="125.25" customHeight="1">
      <c r="A77" s="16" t="s">
        <v>133</v>
      </c>
      <c r="B77" s="43" t="s">
        <v>179</v>
      </c>
      <c r="C77" s="31">
        <v>566626.87</v>
      </c>
      <c r="D77" s="21">
        <v>425485.39</v>
      </c>
      <c r="E77" s="18">
        <f t="shared" si="2"/>
        <v>75.090930650712</v>
      </c>
      <c r="F77" s="33">
        <f t="shared" si="4"/>
        <v>-141141.47999999998</v>
      </c>
    </row>
    <row r="78" spans="1:6" ht="137.25" customHeight="1">
      <c r="A78" s="16" t="s">
        <v>92</v>
      </c>
      <c r="B78" s="19" t="s">
        <v>86</v>
      </c>
      <c r="C78" s="31">
        <f>C79</f>
        <v>5391.19</v>
      </c>
      <c r="D78" s="21">
        <f>D79</f>
        <v>32981.28</v>
      </c>
      <c r="E78" s="18">
        <f t="shared" si="2"/>
        <v>611.7625236728811</v>
      </c>
      <c r="F78" s="33">
        <f t="shared" si="4"/>
        <v>27590.09</v>
      </c>
    </row>
    <row r="79" spans="1:6" ht="123.75" customHeight="1">
      <c r="A79" s="16" t="s">
        <v>110</v>
      </c>
      <c r="B79" s="19" t="s">
        <v>87</v>
      </c>
      <c r="C79" s="31">
        <f>C80</f>
        <v>5391.19</v>
      </c>
      <c r="D79" s="21">
        <f>D80</f>
        <v>32981.28</v>
      </c>
      <c r="E79" s="18">
        <f t="shared" si="2"/>
        <v>611.7625236728811</v>
      </c>
      <c r="F79" s="33">
        <f t="shared" si="4"/>
        <v>27590.09</v>
      </c>
    </row>
    <row r="80" spans="1:6" ht="119.25" customHeight="1">
      <c r="A80" s="16" t="s">
        <v>85</v>
      </c>
      <c r="B80" s="19" t="s">
        <v>87</v>
      </c>
      <c r="C80" s="31">
        <v>5391.19</v>
      </c>
      <c r="D80" s="21">
        <v>32981.28</v>
      </c>
      <c r="E80" s="18">
        <f t="shared" si="2"/>
        <v>611.7625236728811</v>
      </c>
      <c r="F80" s="33">
        <f t="shared" si="4"/>
        <v>27590.09</v>
      </c>
    </row>
    <row r="81" spans="1:6" ht="127.5" customHeight="1">
      <c r="A81" s="16" t="s">
        <v>60</v>
      </c>
      <c r="B81" s="19" t="s">
        <v>282</v>
      </c>
      <c r="C81" s="31">
        <f>C82</f>
        <v>221142.43</v>
      </c>
      <c r="D81" s="33">
        <f>D82</f>
        <v>103871.21</v>
      </c>
      <c r="E81" s="18">
        <f t="shared" si="2"/>
        <v>46.97027612475815</v>
      </c>
      <c r="F81" s="33">
        <f t="shared" si="4"/>
        <v>-117271.21999999999</v>
      </c>
    </row>
    <row r="82" spans="1:6" ht="94.5">
      <c r="A82" s="16" t="s">
        <v>111</v>
      </c>
      <c r="B82" s="19" t="s">
        <v>283</v>
      </c>
      <c r="C82" s="31">
        <f>C83</f>
        <v>221142.43</v>
      </c>
      <c r="D82" s="33">
        <f>D83</f>
        <v>103871.21</v>
      </c>
      <c r="E82" s="18">
        <f t="shared" si="2"/>
        <v>46.97027612475815</v>
      </c>
      <c r="F82" s="33">
        <f t="shared" si="4"/>
        <v>-117271.21999999999</v>
      </c>
    </row>
    <row r="83" spans="1:6" ht="109.5" customHeight="1">
      <c r="A83" s="16" t="s">
        <v>31</v>
      </c>
      <c r="B83" s="19" t="s">
        <v>284</v>
      </c>
      <c r="C83" s="31">
        <v>221142.43</v>
      </c>
      <c r="D83" s="33">
        <v>103871.21</v>
      </c>
      <c r="E83" s="18">
        <f aca="true" t="shared" si="5" ref="E83:E145">D83/C83*100</f>
        <v>46.97027612475815</v>
      </c>
      <c r="F83" s="33">
        <f t="shared" si="4"/>
        <v>-117271.21999999999</v>
      </c>
    </row>
    <row r="84" spans="1:6" ht="39" customHeight="1">
      <c r="A84" s="13" t="s">
        <v>32</v>
      </c>
      <c r="B84" s="30" t="s">
        <v>75</v>
      </c>
      <c r="C84" s="15">
        <f>C85</f>
        <v>135048.82</v>
      </c>
      <c r="D84" s="15">
        <f>D85</f>
        <v>257289.72</v>
      </c>
      <c r="E84" s="15">
        <f t="shared" si="5"/>
        <v>190.51608151778</v>
      </c>
      <c r="F84" s="61">
        <f t="shared" si="4"/>
        <v>122240.9</v>
      </c>
    </row>
    <row r="85" spans="1:6" ht="31.5">
      <c r="A85" s="16" t="s">
        <v>61</v>
      </c>
      <c r="B85" s="17" t="s">
        <v>62</v>
      </c>
      <c r="C85" s="31">
        <f>C86+C88+C90+C92</f>
        <v>135048.82</v>
      </c>
      <c r="D85" s="31">
        <f>D86+D90+D92+D88</f>
        <v>257289.72</v>
      </c>
      <c r="E85" s="18">
        <f t="shared" si="5"/>
        <v>190.51608151778</v>
      </c>
      <c r="F85" s="33">
        <f t="shared" si="4"/>
        <v>122240.9</v>
      </c>
    </row>
    <row r="86" spans="1:6" ht="47.25">
      <c r="A86" s="16" t="s">
        <v>112</v>
      </c>
      <c r="B86" s="17" t="s">
        <v>34</v>
      </c>
      <c r="C86" s="31">
        <f>C87</f>
        <v>23186.97</v>
      </c>
      <c r="D86" s="31">
        <f>D87</f>
        <v>25270.34</v>
      </c>
      <c r="E86" s="18">
        <f t="shared" si="5"/>
        <v>108.98508947050864</v>
      </c>
      <c r="F86" s="33">
        <f t="shared" si="4"/>
        <v>2083.369999999999</v>
      </c>
    </row>
    <row r="87" spans="1:6" ht="47.25">
      <c r="A87" s="16" t="s">
        <v>33</v>
      </c>
      <c r="B87" s="17" t="s">
        <v>34</v>
      </c>
      <c r="C87" s="31">
        <v>23186.97</v>
      </c>
      <c r="D87" s="31">
        <v>25270.34</v>
      </c>
      <c r="E87" s="18">
        <f t="shared" si="5"/>
        <v>108.98508947050864</v>
      </c>
      <c r="F87" s="33">
        <f t="shared" si="4"/>
        <v>2083.369999999999</v>
      </c>
    </row>
    <row r="88" spans="1:6" ht="49.5" customHeight="1">
      <c r="A88" s="16" t="s">
        <v>154</v>
      </c>
      <c r="B88" s="32" t="s">
        <v>155</v>
      </c>
      <c r="C88" s="31">
        <f>C89</f>
        <v>658.78</v>
      </c>
      <c r="D88" s="44">
        <f>D89</f>
        <v>273.77</v>
      </c>
      <c r="E88" s="18">
        <f t="shared" si="5"/>
        <v>41.5571207383345</v>
      </c>
      <c r="F88" s="33">
        <f t="shared" si="4"/>
        <v>-385.01</v>
      </c>
    </row>
    <row r="89" spans="1:6" ht="45.75" customHeight="1">
      <c r="A89" s="16" t="s">
        <v>156</v>
      </c>
      <c r="B89" s="32" t="s">
        <v>155</v>
      </c>
      <c r="C89" s="31">
        <v>658.78</v>
      </c>
      <c r="D89" s="40">
        <v>273.77</v>
      </c>
      <c r="E89" s="18">
        <f t="shared" si="5"/>
        <v>41.5571207383345</v>
      </c>
      <c r="F89" s="33">
        <f t="shared" si="4"/>
        <v>-385.01</v>
      </c>
    </row>
    <row r="90" spans="1:6" ht="31.5">
      <c r="A90" s="16" t="s">
        <v>113</v>
      </c>
      <c r="B90" s="17" t="s">
        <v>63</v>
      </c>
      <c r="C90" s="31">
        <f>C91</f>
        <v>3841.33</v>
      </c>
      <c r="D90" s="44">
        <f>D91</f>
        <v>34186.24</v>
      </c>
      <c r="E90" s="18">
        <f t="shared" si="5"/>
        <v>889.9584258577107</v>
      </c>
      <c r="F90" s="33">
        <f t="shared" si="4"/>
        <v>30344.909999999996</v>
      </c>
    </row>
    <row r="91" spans="1:6" ht="38.25" customHeight="1">
      <c r="A91" s="16" t="s">
        <v>35</v>
      </c>
      <c r="B91" s="17" t="s">
        <v>63</v>
      </c>
      <c r="C91" s="31">
        <v>3841.33</v>
      </c>
      <c r="D91" s="33">
        <v>34186.24</v>
      </c>
      <c r="E91" s="18">
        <f t="shared" si="5"/>
        <v>889.9584258577107</v>
      </c>
      <c r="F91" s="33">
        <f t="shared" si="4"/>
        <v>30344.909999999996</v>
      </c>
    </row>
    <row r="92" spans="1:6" ht="34.5" customHeight="1">
      <c r="A92" s="16" t="s">
        <v>114</v>
      </c>
      <c r="B92" s="17" t="s">
        <v>37</v>
      </c>
      <c r="C92" s="31">
        <f>C93</f>
        <v>107361.74</v>
      </c>
      <c r="D92" s="44">
        <f>D93</f>
        <v>197559.37</v>
      </c>
      <c r="E92" s="18">
        <f t="shared" si="5"/>
        <v>184.01282430780276</v>
      </c>
      <c r="F92" s="33">
        <f t="shared" si="4"/>
        <v>90197.62999999999</v>
      </c>
    </row>
    <row r="93" spans="1:6" ht="36" customHeight="1">
      <c r="A93" s="16" t="s">
        <v>36</v>
      </c>
      <c r="B93" s="17" t="s">
        <v>37</v>
      </c>
      <c r="C93" s="31">
        <v>107361.74</v>
      </c>
      <c r="D93" s="33">
        <v>197559.37</v>
      </c>
      <c r="E93" s="18">
        <f t="shared" si="5"/>
        <v>184.01282430780276</v>
      </c>
      <c r="F93" s="33">
        <f t="shared" si="4"/>
        <v>90197.62999999999</v>
      </c>
    </row>
    <row r="94" spans="1:6" ht="47.25">
      <c r="A94" s="13" t="s">
        <v>38</v>
      </c>
      <c r="B94" s="45" t="s">
        <v>157</v>
      </c>
      <c r="C94" s="15">
        <f>C95+C100</f>
        <v>1337699.0099999998</v>
      </c>
      <c r="D94" s="15">
        <f>D95+D100</f>
        <v>743760.1000000001</v>
      </c>
      <c r="E94" s="15">
        <f t="shared" si="5"/>
        <v>55.59995891751465</v>
      </c>
      <c r="F94" s="61">
        <f t="shared" si="4"/>
        <v>-593938.9099999997</v>
      </c>
    </row>
    <row r="95" spans="1:6" ht="18.75">
      <c r="A95" s="16" t="s">
        <v>64</v>
      </c>
      <c r="B95" s="19" t="s">
        <v>285</v>
      </c>
      <c r="C95" s="31">
        <f>C96</f>
        <v>657549.62</v>
      </c>
      <c r="D95" s="31">
        <f>D96</f>
        <v>595598.4</v>
      </c>
      <c r="E95" s="18">
        <f t="shared" si="5"/>
        <v>90.57847223757805</v>
      </c>
      <c r="F95" s="33">
        <f t="shared" si="4"/>
        <v>-61951.21999999997</v>
      </c>
    </row>
    <row r="96" spans="1:6" ht="36.75" customHeight="1">
      <c r="A96" s="16" t="s">
        <v>65</v>
      </c>
      <c r="B96" s="19" t="s">
        <v>286</v>
      </c>
      <c r="C96" s="31">
        <f>C97</f>
        <v>657549.62</v>
      </c>
      <c r="D96" s="31">
        <f>D97</f>
        <v>595598.4</v>
      </c>
      <c r="E96" s="18">
        <f t="shared" si="5"/>
        <v>90.57847223757805</v>
      </c>
      <c r="F96" s="33">
        <f t="shared" si="4"/>
        <v>-61951.21999999997</v>
      </c>
    </row>
    <row r="97" spans="1:6" ht="59.25" customHeight="1">
      <c r="A97" s="16" t="s">
        <v>39</v>
      </c>
      <c r="B97" s="19" t="s">
        <v>40</v>
      </c>
      <c r="C97" s="31">
        <f>SUM(C98:C99)</f>
        <v>657549.62</v>
      </c>
      <c r="D97" s="31">
        <f>SUM(D98:D99)</f>
        <v>595598.4</v>
      </c>
      <c r="E97" s="18">
        <f t="shared" si="5"/>
        <v>90.57847223757805</v>
      </c>
      <c r="F97" s="33">
        <f t="shared" si="4"/>
        <v>-61951.21999999997</v>
      </c>
    </row>
    <row r="98" spans="1:6" ht="57.75" customHeight="1">
      <c r="A98" s="16" t="s">
        <v>41</v>
      </c>
      <c r="B98" s="19" t="s">
        <v>147</v>
      </c>
      <c r="C98" s="31">
        <v>11021</v>
      </c>
      <c r="D98" s="33">
        <v>13001.8</v>
      </c>
      <c r="E98" s="18">
        <f t="shared" si="5"/>
        <v>117.9729607113692</v>
      </c>
      <c r="F98" s="33">
        <f t="shared" si="4"/>
        <v>1980.7999999999993</v>
      </c>
    </row>
    <row r="99" spans="1:6" ht="56.25" customHeight="1">
      <c r="A99" s="16" t="s">
        <v>42</v>
      </c>
      <c r="B99" s="19" t="s">
        <v>43</v>
      </c>
      <c r="C99" s="31">
        <v>646528.62</v>
      </c>
      <c r="D99" s="21">
        <v>582596.6</v>
      </c>
      <c r="E99" s="18">
        <f t="shared" si="5"/>
        <v>90.11149421351216</v>
      </c>
      <c r="F99" s="33">
        <f t="shared" si="4"/>
        <v>-63932.02000000002</v>
      </c>
    </row>
    <row r="100" spans="1:6" ht="32.25" customHeight="1">
      <c r="A100" s="16" t="s">
        <v>121</v>
      </c>
      <c r="B100" s="17" t="s">
        <v>287</v>
      </c>
      <c r="C100" s="31">
        <f>C101</f>
        <v>680149.3899999999</v>
      </c>
      <c r="D100" s="21">
        <f>D101</f>
        <v>148161.7</v>
      </c>
      <c r="E100" s="18">
        <f t="shared" si="5"/>
        <v>21.783699607522994</v>
      </c>
      <c r="F100" s="33">
        <f t="shared" si="4"/>
        <v>-531987.69</v>
      </c>
    </row>
    <row r="101" spans="1:6" ht="43.5" customHeight="1">
      <c r="A101" s="46" t="s">
        <v>122</v>
      </c>
      <c r="B101" s="17" t="s">
        <v>158</v>
      </c>
      <c r="C101" s="31">
        <f>C102</f>
        <v>680149.3899999999</v>
      </c>
      <c r="D101" s="21">
        <f>D102</f>
        <v>148161.7</v>
      </c>
      <c r="E101" s="18">
        <f t="shared" si="5"/>
        <v>21.783699607522994</v>
      </c>
      <c r="F101" s="33">
        <f t="shared" si="4"/>
        <v>-531987.69</v>
      </c>
    </row>
    <row r="102" spans="1:6" ht="53.25" customHeight="1">
      <c r="A102" s="46" t="s">
        <v>123</v>
      </c>
      <c r="B102" s="17" t="s">
        <v>159</v>
      </c>
      <c r="C102" s="31">
        <f>SUM(C103:C107)</f>
        <v>680149.3899999999</v>
      </c>
      <c r="D102" s="21">
        <f>SUM(D103:D107)</f>
        <v>148161.7</v>
      </c>
      <c r="E102" s="18">
        <f t="shared" si="5"/>
        <v>21.783699607522994</v>
      </c>
      <c r="F102" s="33">
        <f t="shared" si="4"/>
        <v>-531987.69</v>
      </c>
    </row>
    <row r="103" spans="1:6" ht="45.75" customHeight="1">
      <c r="A103" s="46" t="s">
        <v>124</v>
      </c>
      <c r="B103" s="17" t="s">
        <v>160</v>
      </c>
      <c r="C103" s="31">
        <v>21373.57</v>
      </c>
      <c r="D103" s="33">
        <v>26536.95</v>
      </c>
      <c r="E103" s="18">
        <f t="shared" si="5"/>
        <v>124.15777991229355</v>
      </c>
      <c r="F103" s="33">
        <f t="shared" si="4"/>
        <v>5163.380000000001</v>
      </c>
    </row>
    <row r="104" spans="1:6" ht="45" customHeight="1">
      <c r="A104" s="46" t="s">
        <v>302</v>
      </c>
      <c r="B104" s="17" t="s">
        <v>160</v>
      </c>
      <c r="C104" s="31">
        <v>640566.5</v>
      </c>
      <c r="D104" s="33">
        <v>0</v>
      </c>
      <c r="E104" s="18">
        <f t="shared" si="5"/>
        <v>0</v>
      </c>
      <c r="F104" s="33">
        <f t="shared" si="4"/>
        <v>-640566.5</v>
      </c>
    </row>
    <row r="105" spans="1:6" ht="44.25" customHeight="1">
      <c r="A105" s="46" t="s">
        <v>303</v>
      </c>
      <c r="B105" s="17" t="s">
        <v>160</v>
      </c>
      <c r="C105" s="31">
        <v>34.32</v>
      </c>
      <c r="D105" s="33">
        <v>0</v>
      </c>
      <c r="E105" s="18">
        <f t="shared" si="5"/>
        <v>0</v>
      </c>
      <c r="F105" s="33">
        <f t="shared" si="4"/>
        <v>-34.32</v>
      </c>
    </row>
    <row r="106" spans="1:6" ht="46.5" customHeight="1">
      <c r="A106" s="46" t="s">
        <v>183</v>
      </c>
      <c r="B106" s="17" t="s">
        <v>160</v>
      </c>
      <c r="C106" s="31">
        <v>18175</v>
      </c>
      <c r="D106" s="21">
        <v>46472</v>
      </c>
      <c r="E106" s="18">
        <f t="shared" si="5"/>
        <v>255.69188445667126</v>
      </c>
      <c r="F106" s="33">
        <f t="shared" si="4"/>
        <v>28297</v>
      </c>
    </row>
    <row r="107" spans="1:6" ht="46.5" customHeight="1">
      <c r="A107" s="46" t="s">
        <v>266</v>
      </c>
      <c r="B107" s="17" t="s">
        <v>160</v>
      </c>
      <c r="C107" s="31">
        <v>0</v>
      </c>
      <c r="D107" s="21">
        <v>75152.75</v>
      </c>
      <c r="E107" s="18">
        <v>0</v>
      </c>
      <c r="F107" s="33">
        <f t="shared" si="4"/>
        <v>75152.75</v>
      </c>
    </row>
    <row r="108" spans="1:6" ht="43.5" customHeight="1">
      <c r="A108" s="13" t="s">
        <v>44</v>
      </c>
      <c r="B108" s="30" t="s">
        <v>205</v>
      </c>
      <c r="C108" s="15">
        <f>C109+C113</f>
        <v>375798.24</v>
      </c>
      <c r="D108" s="15">
        <f>D109+D113</f>
        <v>7222616.14</v>
      </c>
      <c r="E108" s="15">
        <f t="shared" si="5"/>
        <v>1921.939852618788</v>
      </c>
      <c r="F108" s="61">
        <f t="shared" si="4"/>
        <v>6846817.899999999</v>
      </c>
    </row>
    <row r="109" spans="1:6" ht="122.25" customHeight="1">
      <c r="A109" s="16" t="s">
        <v>45</v>
      </c>
      <c r="B109" s="19" t="s">
        <v>227</v>
      </c>
      <c r="C109" s="31">
        <f aca="true" t="shared" si="6" ref="C109:D111">C110</f>
        <v>133190.83</v>
      </c>
      <c r="D109" s="29">
        <f t="shared" si="6"/>
        <v>2065319.14</v>
      </c>
      <c r="E109" s="18">
        <f t="shared" si="5"/>
        <v>1550.6466473705436</v>
      </c>
      <c r="F109" s="33">
        <f t="shared" si="4"/>
        <v>1932128.3099999998</v>
      </c>
    </row>
    <row r="110" spans="1:6" ht="143.25" customHeight="1">
      <c r="A110" s="16" t="s">
        <v>115</v>
      </c>
      <c r="B110" s="19" t="s">
        <v>226</v>
      </c>
      <c r="C110" s="31">
        <f t="shared" si="6"/>
        <v>133190.83</v>
      </c>
      <c r="D110" s="29">
        <f t="shared" si="6"/>
        <v>2065319.14</v>
      </c>
      <c r="E110" s="18">
        <f t="shared" si="5"/>
        <v>1550.6466473705436</v>
      </c>
      <c r="F110" s="33">
        <f t="shared" si="4"/>
        <v>1932128.3099999998</v>
      </c>
    </row>
    <row r="111" spans="1:6" ht="133.5" customHeight="1">
      <c r="A111" s="16" t="s">
        <v>116</v>
      </c>
      <c r="B111" s="19" t="s">
        <v>288</v>
      </c>
      <c r="C111" s="31">
        <f t="shared" si="6"/>
        <v>133190.83</v>
      </c>
      <c r="D111" s="29">
        <f t="shared" si="6"/>
        <v>2065319.14</v>
      </c>
      <c r="E111" s="18">
        <f t="shared" si="5"/>
        <v>1550.6466473705436</v>
      </c>
      <c r="F111" s="33">
        <f t="shared" si="4"/>
        <v>1932128.3099999998</v>
      </c>
    </row>
    <row r="112" spans="1:6" ht="138" customHeight="1">
      <c r="A112" s="16" t="s">
        <v>46</v>
      </c>
      <c r="B112" s="19" t="s">
        <v>289</v>
      </c>
      <c r="C112" s="31">
        <v>133190.83</v>
      </c>
      <c r="D112" s="29">
        <v>2065319.14</v>
      </c>
      <c r="E112" s="18">
        <f t="shared" si="5"/>
        <v>1550.6466473705436</v>
      </c>
      <c r="F112" s="33">
        <f t="shared" si="4"/>
        <v>1932128.3099999998</v>
      </c>
    </row>
    <row r="113" spans="1:6" ht="63.75" customHeight="1">
      <c r="A113" s="16" t="s">
        <v>47</v>
      </c>
      <c r="B113" s="17" t="s">
        <v>225</v>
      </c>
      <c r="C113" s="31">
        <f>C114</f>
        <v>242607.41</v>
      </c>
      <c r="D113" s="37">
        <f>D114</f>
        <v>5157297</v>
      </c>
      <c r="E113" s="18">
        <f t="shared" si="5"/>
        <v>2125.778845749188</v>
      </c>
      <c r="F113" s="33">
        <f t="shared" si="4"/>
        <v>4914689.59</v>
      </c>
    </row>
    <row r="114" spans="1:6" ht="64.5" customHeight="1">
      <c r="A114" s="16" t="s">
        <v>66</v>
      </c>
      <c r="B114" s="32" t="s">
        <v>290</v>
      </c>
      <c r="C114" s="31">
        <f>C115+C117</f>
        <v>242607.41</v>
      </c>
      <c r="D114" s="37">
        <f>D115+D117+D119</f>
        <v>5157297</v>
      </c>
      <c r="E114" s="18">
        <f t="shared" si="5"/>
        <v>2125.778845749188</v>
      </c>
      <c r="F114" s="33">
        <f t="shared" si="4"/>
        <v>4914689.59</v>
      </c>
    </row>
    <row r="115" spans="1:6" ht="81" customHeight="1">
      <c r="A115" s="10" t="s">
        <v>186</v>
      </c>
      <c r="B115" s="32" t="s">
        <v>188</v>
      </c>
      <c r="C115" s="31">
        <f>C116</f>
        <v>48335.93</v>
      </c>
      <c r="D115" s="37">
        <f>D116</f>
        <v>9176.6</v>
      </c>
      <c r="E115" s="18">
        <f t="shared" si="5"/>
        <v>18.985049010125596</v>
      </c>
      <c r="F115" s="33">
        <f t="shared" si="4"/>
        <v>-39159.33</v>
      </c>
    </row>
    <row r="116" spans="1:6" ht="81.75" customHeight="1">
      <c r="A116" s="10" t="s">
        <v>187</v>
      </c>
      <c r="B116" s="32" t="s">
        <v>188</v>
      </c>
      <c r="C116" s="31">
        <v>48335.93</v>
      </c>
      <c r="D116" s="37">
        <v>9176.6</v>
      </c>
      <c r="E116" s="18">
        <f t="shared" si="5"/>
        <v>18.985049010125596</v>
      </c>
      <c r="F116" s="33">
        <f t="shared" si="4"/>
        <v>-39159.33</v>
      </c>
    </row>
    <row r="117" spans="1:6" ht="81.75" customHeight="1">
      <c r="A117" s="10" t="s">
        <v>135</v>
      </c>
      <c r="B117" s="32" t="s">
        <v>180</v>
      </c>
      <c r="C117" s="31">
        <f>C118</f>
        <v>194271.48</v>
      </c>
      <c r="D117" s="37">
        <f>D118</f>
        <v>81107.4</v>
      </c>
      <c r="E117" s="18">
        <f t="shared" si="5"/>
        <v>41.74951464826437</v>
      </c>
      <c r="F117" s="33">
        <f t="shared" si="4"/>
        <v>-113164.08000000002</v>
      </c>
    </row>
    <row r="118" spans="1:6" ht="75.75" customHeight="1">
      <c r="A118" s="10" t="s">
        <v>134</v>
      </c>
      <c r="B118" s="32" t="s">
        <v>180</v>
      </c>
      <c r="C118" s="31">
        <v>194271.48</v>
      </c>
      <c r="D118" s="33">
        <v>81107.4</v>
      </c>
      <c r="E118" s="18">
        <f t="shared" si="5"/>
        <v>41.74951464826437</v>
      </c>
      <c r="F118" s="33">
        <f t="shared" si="4"/>
        <v>-113164.08000000002</v>
      </c>
    </row>
    <row r="119" spans="1:6" ht="95.25" customHeight="1">
      <c r="A119" s="12" t="s">
        <v>196</v>
      </c>
      <c r="B119" s="32" t="s">
        <v>224</v>
      </c>
      <c r="C119" s="31">
        <f>C120</f>
        <v>0</v>
      </c>
      <c r="D119" s="37">
        <f>D120</f>
        <v>5067013</v>
      </c>
      <c r="E119" s="18">
        <v>0</v>
      </c>
      <c r="F119" s="33">
        <f t="shared" si="4"/>
        <v>5067013</v>
      </c>
    </row>
    <row r="120" spans="1:6" ht="92.25" customHeight="1">
      <c r="A120" s="12" t="s">
        <v>197</v>
      </c>
      <c r="B120" s="32" t="s">
        <v>224</v>
      </c>
      <c r="C120" s="31">
        <v>0</v>
      </c>
      <c r="D120" s="33">
        <v>5067013</v>
      </c>
      <c r="E120" s="18">
        <v>0</v>
      </c>
      <c r="F120" s="33">
        <f t="shared" si="4"/>
        <v>5067013</v>
      </c>
    </row>
    <row r="121" spans="1:6" ht="31.5">
      <c r="A121" s="13" t="s">
        <v>48</v>
      </c>
      <c r="B121" s="30" t="s">
        <v>161</v>
      </c>
      <c r="C121" s="15">
        <f>C122+C127+C130+C135+C138+C141+C143</f>
        <v>994507.3</v>
      </c>
      <c r="D121" s="15">
        <f>D122+D130+D143+D141+D127+D135+D138</f>
        <v>207910.83999999997</v>
      </c>
      <c r="E121" s="15">
        <f t="shared" si="5"/>
        <v>20.905913913351863</v>
      </c>
      <c r="F121" s="61">
        <f t="shared" si="4"/>
        <v>-786596.4600000001</v>
      </c>
    </row>
    <row r="122" spans="1:6" ht="31.5">
      <c r="A122" s="16" t="s">
        <v>49</v>
      </c>
      <c r="B122" s="17" t="s">
        <v>8</v>
      </c>
      <c r="C122" s="31">
        <f>C123+C125</f>
        <v>925</v>
      </c>
      <c r="D122" s="29">
        <f>D123+D125</f>
        <v>196.67000000000002</v>
      </c>
      <c r="E122" s="18">
        <f t="shared" si="5"/>
        <v>21.261621621621625</v>
      </c>
      <c r="F122" s="33">
        <f t="shared" si="4"/>
        <v>-728.3299999999999</v>
      </c>
    </row>
    <row r="123" spans="1:6" ht="124.5" customHeight="1">
      <c r="A123" s="16" t="s">
        <v>117</v>
      </c>
      <c r="B123" s="47" t="s">
        <v>223</v>
      </c>
      <c r="C123" s="59">
        <f>C124</f>
        <v>925</v>
      </c>
      <c r="D123" s="29">
        <f>D124</f>
        <v>346.67</v>
      </c>
      <c r="E123" s="18">
        <f t="shared" si="5"/>
        <v>37.47783783783784</v>
      </c>
      <c r="F123" s="33">
        <f t="shared" si="4"/>
        <v>-578.3299999999999</v>
      </c>
    </row>
    <row r="124" spans="1:6" ht="124.5" customHeight="1">
      <c r="A124" s="16" t="s">
        <v>88</v>
      </c>
      <c r="B124" s="47" t="s">
        <v>222</v>
      </c>
      <c r="C124" s="59">
        <v>925</v>
      </c>
      <c r="D124" s="48">
        <v>346.67</v>
      </c>
      <c r="E124" s="18">
        <f t="shared" si="5"/>
        <v>37.47783783783784</v>
      </c>
      <c r="F124" s="33">
        <f t="shared" si="4"/>
        <v>-578.3299999999999</v>
      </c>
    </row>
    <row r="125" spans="1:6" ht="82.5" customHeight="1">
      <c r="A125" s="16" t="s">
        <v>118</v>
      </c>
      <c r="B125" s="17" t="s">
        <v>9</v>
      </c>
      <c r="C125" s="31">
        <f>C126</f>
        <v>0</v>
      </c>
      <c r="D125" s="29">
        <f>D126</f>
        <v>-150</v>
      </c>
      <c r="E125" s="18">
        <v>0</v>
      </c>
      <c r="F125" s="33">
        <f t="shared" si="4"/>
        <v>-150</v>
      </c>
    </row>
    <row r="126" spans="1:6" ht="91.5" customHeight="1">
      <c r="A126" s="16" t="s">
        <v>50</v>
      </c>
      <c r="B126" s="17" t="s">
        <v>9</v>
      </c>
      <c r="C126" s="31">
        <v>0</v>
      </c>
      <c r="D126" s="48">
        <v>-150</v>
      </c>
      <c r="E126" s="18">
        <v>0</v>
      </c>
      <c r="F126" s="33">
        <f t="shared" si="4"/>
        <v>-150</v>
      </c>
    </row>
    <row r="127" spans="1:6" ht="94.5" customHeight="1">
      <c r="A127" s="16" t="s">
        <v>137</v>
      </c>
      <c r="B127" s="17" t="s">
        <v>136</v>
      </c>
      <c r="C127" s="31">
        <f>C128</f>
        <v>11038.29</v>
      </c>
      <c r="D127" s="29">
        <f>D128</f>
        <v>0</v>
      </c>
      <c r="E127" s="18">
        <f t="shared" si="5"/>
        <v>0</v>
      </c>
      <c r="F127" s="33">
        <f t="shared" si="4"/>
        <v>-11038.29</v>
      </c>
    </row>
    <row r="128" spans="1:6" ht="77.25" customHeight="1">
      <c r="A128" s="16" t="s">
        <v>139</v>
      </c>
      <c r="B128" s="17" t="s">
        <v>138</v>
      </c>
      <c r="C128" s="31">
        <f>C129</f>
        <v>11038.29</v>
      </c>
      <c r="D128" s="29">
        <f>D129</f>
        <v>0</v>
      </c>
      <c r="E128" s="18">
        <f t="shared" si="5"/>
        <v>0</v>
      </c>
      <c r="F128" s="33">
        <f t="shared" si="4"/>
        <v>-11038.29</v>
      </c>
    </row>
    <row r="129" spans="1:6" ht="75" customHeight="1">
      <c r="A129" s="16" t="s">
        <v>140</v>
      </c>
      <c r="B129" s="17" t="s">
        <v>138</v>
      </c>
      <c r="C129" s="31">
        <v>11038.29</v>
      </c>
      <c r="D129" s="29">
        <v>0</v>
      </c>
      <c r="E129" s="18">
        <f t="shared" si="5"/>
        <v>0</v>
      </c>
      <c r="F129" s="33">
        <f t="shared" si="4"/>
        <v>-11038.29</v>
      </c>
    </row>
    <row r="130" spans="1:6" ht="168.75" customHeight="1">
      <c r="A130" s="16" t="s">
        <v>51</v>
      </c>
      <c r="B130" s="19" t="s">
        <v>77</v>
      </c>
      <c r="C130" s="31">
        <f>C131+C133</f>
        <v>71200</v>
      </c>
      <c r="D130" s="31">
        <f>D133+D131</f>
        <v>53000</v>
      </c>
      <c r="E130" s="18">
        <f t="shared" si="5"/>
        <v>74.43820224719101</v>
      </c>
      <c r="F130" s="33">
        <f t="shared" si="4"/>
        <v>-18200</v>
      </c>
    </row>
    <row r="131" spans="1:6" ht="63.75" customHeight="1">
      <c r="A131" s="16" t="s">
        <v>162</v>
      </c>
      <c r="B131" s="32" t="s">
        <v>163</v>
      </c>
      <c r="C131" s="31">
        <f>C132</f>
        <v>1200</v>
      </c>
      <c r="D131" s="31">
        <f>D132</f>
        <v>3000</v>
      </c>
      <c r="E131" s="18">
        <f t="shared" si="5"/>
        <v>250</v>
      </c>
      <c r="F131" s="33">
        <f t="shared" si="4"/>
        <v>1800</v>
      </c>
    </row>
    <row r="132" spans="1:6" ht="67.5" customHeight="1">
      <c r="A132" s="16" t="s">
        <v>164</v>
      </c>
      <c r="B132" s="32" t="s">
        <v>163</v>
      </c>
      <c r="C132" s="31">
        <v>1200</v>
      </c>
      <c r="D132" s="31">
        <v>3000</v>
      </c>
      <c r="E132" s="18">
        <f t="shared" si="5"/>
        <v>250</v>
      </c>
      <c r="F132" s="33">
        <f t="shared" si="4"/>
        <v>1800</v>
      </c>
    </row>
    <row r="133" spans="1:6" ht="39" customHeight="1">
      <c r="A133" s="16" t="s">
        <v>52</v>
      </c>
      <c r="B133" s="17" t="s">
        <v>10</v>
      </c>
      <c r="C133" s="31">
        <f>C134</f>
        <v>70000</v>
      </c>
      <c r="D133" s="31">
        <f>D134</f>
        <v>50000</v>
      </c>
      <c r="E133" s="18">
        <f t="shared" si="5"/>
        <v>71.42857142857143</v>
      </c>
      <c r="F133" s="33">
        <f t="shared" si="4"/>
        <v>-20000</v>
      </c>
    </row>
    <row r="134" spans="1:6" ht="38.25" customHeight="1">
      <c r="A134" s="16" t="s">
        <v>53</v>
      </c>
      <c r="B134" s="17" t="s">
        <v>10</v>
      </c>
      <c r="C134" s="31">
        <v>70000</v>
      </c>
      <c r="D134" s="31">
        <v>50000</v>
      </c>
      <c r="E134" s="18">
        <f t="shared" si="5"/>
        <v>71.42857142857143</v>
      </c>
      <c r="F134" s="33">
        <f t="shared" si="4"/>
        <v>-20000</v>
      </c>
    </row>
    <row r="135" spans="1:6" ht="38.25" customHeight="1">
      <c r="A135" s="16" t="s">
        <v>181</v>
      </c>
      <c r="B135" s="17" t="s">
        <v>182</v>
      </c>
      <c r="C135" s="31">
        <f>C136+C137</f>
        <v>500</v>
      </c>
      <c r="D135" s="18">
        <f>D136+D137</f>
        <v>7600</v>
      </c>
      <c r="E135" s="18">
        <f t="shared" si="5"/>
        <v>1520</v>
      </c>
      <c r="F135" s="33">
        <f t="shared" si="4"/>
        <v>7100</v>
      </c>
    </row>
    <row r="136" spans="1:6" ht="90.75" customHeight="1">
      <c r="A136" s="16" t="s">
        <v>184</v>
      </c>
      <c r="B136" s="17" t="s">
        <v>182</v>
      </c>
      <c r="C136" s="31">
        <v>0</v>
      </c>
      <c r="D136" s="18">
        <v>0</v>
      </c>
      <c r="E136" s="18">
        <v>0</v>
      </c>
      <c r="F136" s="33">
        <f t="shared" si="4"/>
        <v>0</v>
      </c>
    </row>
    <row r="137" spans="1:6" ht="98.25" customHeight="1">
      <c r="A137" s="16" t="s">
        <v>267</v>
      </c>
      <c r="B137" s="17" t="s">
        <v>182</v>
      </c>
      <c r="C137" s="31">
        <v>500</v>
      </c>
      <c r="D137" s="18">
        <v>7600</v>
      </c>
      <c r="E137" s="18">
        <f t="shared" si="5"/>
        <v>1520</v>
      </c>
      <c r="F137" s="33">
        <f t="shared" si="4"/>
        <v>7100</v>
      </c>
    </row>
    <row r="138" spans="1:6" ht="95.25" customHeight="1">
      <c r="A138" s="16" t="s">
        <v>269</v>
      </c>
      <c r="B138" s="17" t="s">
        <v>268</v>
      </c>
      <c r="C138" s="31">
        <f>C139</f>
        <v>0</v>
      </c>
      <c r="D138" s="18">
        <f>D139</f>
        <v>3000</v>
      </c>
      <c r="E138" s="18">
        <v>0</v>
      </c>
      <c r="F138" s="33">
        <f aca="true" t="shared" si="7" ref="F138:F200">D138-C138</f>
        <v>3000</v>
      </c>
    </row>
    <row r="139" spans="1:6" ht="111" customHeight="1">
      <c r="A139" s="16" t="s">
        <v>270</v>
      </c>
      <c r="B139" s="17" t="s">
        <v>271</v>
      </c>
      <c r="C139" s="31">
        <f>C140</f>
        <v>0</v>
      </c>
      <c r="D139" s="18">
        <f>D140</f>
        <v>3000</v>
      </c>
      <c r="E139" s="18">
        <v>0</v>
      </c>
      <c r="F139" s="33">
        <f t="shared" si="7"/>
        <v>3000</v>
      </c>
    </row>
    <row r="140" spans="1:6" ht="110.25" customHeight="1">
      <c r="A140" s="16" t="s">
        <v>272</v>
      </c>
      <c r="B140" s="17" t="s">
        <v>271</v>
      </c>
      <c r="C140" s="31">
        <v>0</v>
      </c>
      <c r="D140" s="18">
        <v>3000</v>
      </c>
      <c r="E140" s="18">
        <v>0</v>
      </c>
      <c r="F140" s="33">
        <f t="shared" si="7"/>
        <v>3000</v>
      </c>
    </row>
    <row r="141" spans="1:6" ht="116.25" customHeight="1">
      <c r="A141" s="16" t="s">
        <v>89</v>
      </c>
      <c r="B141" s="17" t="s">
        <v>90</v>
      </c>
      <c r="C141" s="31">
        <f>C142</f>
        <v>2000</v>
      </c>
      <c r="D141" s="44">
        <f>D142</f>
        <v>0</v>
      </c>
      <c r="E141" s="18">
        <f t="shared" si="5"/>
        <v>0</v>
      </c>
      <c r="F141" s="33">
        <f t="shared" si="7"/>
        <v>-2000</v>
      </c>
    </row>
    <row r="142" spans="1:6" ht="108.75" customHeight="1">
      <c r="A142" s="16" t="s">
        <v>91</v>
      </c>
      <c r="B142" s="17" t="s">
        <v>90</v>
      </c>
      <c r="C142" s="31">
        <v>2000</v>
      </c>
      <c r="D142" s="44">
        <v>0</v>
      </c>
      <c r="E142" s="18">
        <f t="shared" si="5"/>
        <v>0</v>
      </c>
      <c r="F142" s="33">
        <f t="shared" si="7"/>
        <v>-2000</v>
      </c>
    </row>
    <row r="143" spans="1:6" ht="31.5">
      <c r="A143" s="16" t="s">
        <v>54</v>
      </c>
      <c r="B143" s="17" t="s">
        <v>291</v>
      </c>
      <c r="C143" s="31">
        <f>C144</f>
        <v>908844.01</v>
      </c>
      <c r="D143" s="18">
        <f>D144</f>
        <v>144114.16999999998</v>
      </c>
      <c r="E143" s="18">
        <f t="shared" si="5"/>
        <v>15.856865250176428</v>
      </c>
      <c r="F143" s="33">
        <f t="shared" si="7"/>
        <v>-764729.8400000001</v>
      </c>
    </row>
    <row r="144" spans="1:6" ht="78.75" customHeight="1">
      <c r="A144" s="16" t="s">
        <v>55</v>
      </c>
      <c r="B144" s="17" t="s">
        <v>292</v>
      </c>
      <c r="C144" s="31">
        <f>SUM(C145:C149)</f>
        <v>908844.01</v>
      </c>
      <c r="D144" s="31">
        <f>D145+D148+D149+D146+D147</f>
        <v>144114.16999999998</v>
      </c>
      <c r="E144" s="18">
        <f t="shared" si="5"/>
        <v>15.856865250176428</v>
      </c>
      <c r="F144" s="33">
        <f t="shared" si="7"/>
        <v>-764729.8400000001</v>
      </c>
    </row>
    <row r="145" spans="1:6" ht="76.5" customHeight="1">
      <c r="A145" s="16" t="s">
        <v>56</v>
      </c>
      <c r="B145" s="17" t="s">
        <v>165</v>
      </c>
      <c r="C145" s="31">
        <v>728373.13</v>
      </c>
      <c r="D145" s="44">
        <v>75463.97</v>
      </c>
      <c r="E145" s="18">
        <f t="shared" si="5"/>
        <v>10.360619700509819</v>
      </c>
      <c r="F145" s="33">
        <f t="shared" si="7"/>
        <v>-652909.16</v>
      </c>
    </row>
    <row r="146" spans="1:6" ht="75.75" customHeight="1">
      <c r="A146" s="16" t="s">
        <v>273</v>
      </c>
      <c r="B146" s="17" t="s">
        <v>165</v>
      </c>
      <c r="C146" s="31">
        <v>0</v>
      </c>
      <c r="D146" s="44">
        <v>5435</v>
      </c>
      <c r="E146" s="18">
        <v>0</v>
      </c>
      <c r="F146" s="33">
        <f t="shared" si="7"/>
        <v>5435</v>
      </c>
    </row>
    <row r="147" spans="1:6" ht="77.25" customHeight="1">
      <c r="A147" s="16" t="s">
        <v>274</v>
      </c>
      <c r="B147" s="17" t="s">
        <v>165</v>
      </c>
      <c r="C147" s="31">
        <v>0</v>
      </c>
      <c r="D147" s="44">
        <v>2000</v>
      </c>
      <c r="E147" s="18">
        <v>0</v>
      </c>
      <c r="F147" s="33">
        <f t="shared" si="7"/>
        <v>2000</v>
      </c>
    </row>
    <row r="148" spans="1:6" ht="76.5" customHeight="1">
      <c r="A148" s="16" t="s">
        <v>57</v>
      </c>
      <c r="B148" s="17" t="s">
        <v>67</v>
      </c>
      <c r="C148" s="31">
        <v>178470.88</v>
      </c>
      <c r="D148" s="33">
        <v>55215.2</v>
      </c>
      <c r="E148" s="18">
        <f aca="true" t="shared" si="8" ref="E148:E202">D148/C148*100</f>
        <v>30.937932283406678</v>
      </c>
      <c r="F148" s="33">
        <f t="shared" si="7"/>
        <v>-123255.68000000001</v>
      </c>
    </row>
    <row r="149" spans="1:6" ht="76.5" customHeight="1">
      <c r="A149" s="22" t="s">
        <v>185</v>
      </c>
      <c r="B149" s="49" t="s">
        <v>67</v>
      </c>
      <c r="C149" s="57">
        <v>2000</v>
      </c>
      <c r="D149" s="37">
        <v>6000</v>
      </c>
      <c r="E149" s="18">
        <f t="shared" si="8"/>
        <v>300</v>
      </c>
      <c r="F149" s="33">
        <f t="shared" si="7"/>
        <v>4000</v>
      </c>
    </row>
    <row r="150" spans="1:6" s="6" customFormat="1" ht="38.25" customHeight="1" hidden="1">
      <c r="A150" s="50" t="s">
        <v>141</v>
      </c>
      <c r="B150" s="51" t="s">
        <v>142</v>
      </c>
      <c r="C150" s="55"/>
      <c r="D150" s="52">
        <v>0</v>
      </c>
      <c r="E150" s="15" t="e">
        <f t="shared" si="8"/>
        <v>#DIV/0!</v>
      </c>
      <c r="F150" s="33">
        <f t="shared" si="7"/>
        <v>0</v>
      </c>
    </row>
    <row r="151" spans="1:6" s="6" customFormat="1" ht="28.5" customHeight="1">
      <c r="A151" s="50" t="s">
        <v>141</v>
      </c>
      <c r="B151" s="51" t="s">
        <v>142</v>
      </c>
      <c r="C151" s="55">
        <f aca="true" t="shared" si="9" ref="C151:D153">C152</f>
        <v>23924.15</v>
      </c>
      <c r="D151" s="55">
        <f t="shared" si="9"/>
        <v>0</v>
      </c>
      <c r="E151" s="15">
        <f t="shared" si="8"/>
        <v>0</v>
      </c>
      <c r="F151" s="61">
        <f t="shared" si="7"/>
        <v>-23924.15</v>
      </c>
    </row>
    <row r="152" spans="1:6" s="6" customFormat="1" ht="27" customHeight="1">
      <c r="A152" s="22" t="s">
        <v>304</v>
      </c>
      <c r="B152" s="49" t="s">
        <v>307</v>
      </c>
      <c r="C152" s="57">
        <f t="shared" si="9"/>
        <v>23924.15</v>
      </c>
      <c r="D152" s="57">
        <f t="shared" si="9"/>
        <v>0</v>
      </c>
      <c r="E152" s="18">
        <f t="shared" si="8"/>
        <v>0</v>
      </c>
      <c r="F152" s="33">
        <f t="shared" si="7"/>
        <v>-23924.15</v>
      </c>
    </row>
    <row r="153" spans="1:6" s="6" customFormat="1" ht="38.25" customHeight="1">
      <c r="A153" s="22" t="s">
        <v>305</v>
      </c>
      <c r="B153" s="49" t="s">
        <v>308</v>
      </c>
      <c r="C153" s="57">
        <f t="shared" si="9"/>
        <v>23924.15</v>
      </c>
      <c r="D153" s="57">
        <f t="shared" si="9"/>
        <v>0</v>
      </c>
      <c r="E153" s="18">
        <f t="shared" si="8"/>
        <v>0</v>
      </c>
      <c r="F153" s="33">
        <f t="shared" si="7"/>
        <v>-23924.15</v>
      </c>
    </row>
    <row r="154" spans="1:6" s="6" customFormat="1" ht="38.25" customHeight="1">
      <c r="A154" s="22" t="s">
        <v>306</v>
      </c>
      <c r="B154" s="49" t="s">
        <v>308</v>
      </c>
      <c r="C154" s="57">
        <v>23924.15</v>
      </c>
      <c r="D154" s="37">
        <v>0</v>
      </c>
      <c r="E154" s="18">
        <f t="shared" si="8"/>
        <v>0</v>
      </c>
      <c r="F154" s="33">
        <f t="shared" si="7"/>
        <v>-23924.15</v>
      </c>
    </row>
    <row r="155" spans="1:6" ht="31.5" customHeight="1">
      <c r="A155" s="50" t="s">
        <v>58</v>
      </c>
      <c r="B155" s="53" t="s">
        <v>221</v>
      </c>
      <c r="C155" s="55">
        <f>C156+C194+C197</f>
        <v>110636952.85000001</v>
      </c>
      <c r="D155" s="42">
        <f>D156+D194+D197</f>
        <v>120721852.86000001</v>
      </c>
      <c r="E155" s="15">
        <f t="shared" si="8"/>
        <v>109.1153089001583</v>
      </c>
      <c r="F155" s="61">
        <f t="shared" si="7"/>
        <v>10084900.010000005</v>
      </c>
    </row>
    <row r="156" spans="1:6" ht="65.25" customHeight="1">
      <c r="A156" s="50" t="s">
        <v>76</v>
      </c>
      <c r="B156" s="53" t="s">
        <v>220</v>
      </c>
      <c r="C156" s="55">
        <f>C157+C164+C179+C187</f>
        <v>111179085.7</v>
      </c>
      <c r="D156" s="42">
        <f>D157+D164+D179+D187</f>
        <v>120957803.18</v>
      </c>
      <c r="E156" s="15">
        <f t="shared" si="8"/>
        <v>108.79546491899241</v>
      </c>
      <c r="F156" s="61">
        <f t="shared" si="7"/>
        <v>9778717.480000004</v>
      </c>
    </row>
    <row r="157" spans="1:6" ht="51.75" customHeight="1">
      <c r="A157" s="50" t="s">
        <v>330</v>
      </c>
      <c r="B157" s="51" t="s">
        <v>219</v>
      </c>
      <c r="C157" s="55">
        <f>C158+C161</f>
        <v>52621500</v>
      </c>
      <c r="D157" s="42">
        <f>D158+D161</f>
        <v>62123800</v>
      </c>
      <c r="E157" s="15">
        <f t="shared" si="8"/>
        <v>118.05782807407618</v>
      </c>
      <c r="F157" s="61">
        <f t="shared" si="7"/>
        <v>9502300</v>
      </c>
    </row>
    <row r="158" spans="1:6" ht="42.75" customHeight="1">
      <c r="A158" s="22" t="s">
        <v>319</v>
      </c>
      <c r="B158" s="49" t="s">
        <v>166</v>
      </c>
      <c r="C158" s="57">
        <f>C159</f>
        <v>52621500</v>
      </c>
      <c r="D158" s="21">
        <f>D159</f>
        <v>52621500</v>
      </c>
      <c r="E158" s="18">
        <f t="shared" si="8"/>
        <v>100</v>
      </c>
      <c r="F158" s="33">
        <f t="shared" si="7"/>
        <v>0</v>
      </c>
    </row>
    <row r="159" spans="1:6" ht="44.25" customHeight="1">
      <c r="A159" s="22" t="s">
        <v>318</v>
      </c>
      <c r="B159" s="49" t="s">
        <v>167</v>
      </c>
      <c r="C159" s="57">
        <f>C160</f>
        <v>52621500</v>
      </c>
      <c r="D159" s="21">
        <f>D160</f>
        <v>52621500</v>
      </c>
      <c r="E159" s="18">
        <f t="shared" si="8"/>
        <v>100</v>
      </c>
      <c r="F159" s="33">
        <f t="shared" si="7"/>
        <v>0</v>
      </c>
    </row>
    <row r="160" spans="1:6" ht="39" customHeight="1">
      <c r="A160" s="22" t="s">
        <v>317</v>
      </c>
      <c r="B160" s="49" t="s">
        <v>167</v>
      </c>
      <c r="C160" s="57">
        <v>52621500</v>
      </c>
      <c r="D160" s="54">
        <v>52621500</v>
      </c>
      <c r="E160" s="18">
        <f t="shared" si="8"/>
        <v>100</v>
      </c>
      <c r="F160" s="33">
        <f t="shared" si="7"/>
        <v>0</v>
      </c>
    </row>
    <row r="161" spans="1:6" ht="45.75" customHeight="1">
      <c r="A161" s="22" t="s">
        <v>198</v>
      </c>
      <c r="B161" s="49" t="s">
        <v>218</v>
      </c>
      <c r="C161" s="57">
        <f>C162</f>
        <v>0</v>
      </c>
      <c r="D161" s="21">
        <f>D162</f>
        <v>9502300</v>
      </c>
      <c r="E161" s="18">
        <v>0</v>
      </c>
      <c r="F161" s="33">
        <f t="shared" si="7"/>
        <v>9502300</v>
      </c>
    </row>
    <row r="162" spans="1:6" ht="62.25" customHeight="1">
      <c r="A162" s="22" t="s">
        <v>199</v>
      </c>
      <c r="B162" s="49" t="s">
        <v>217</v>
      </c>
      <c r="C162" s="57">
        <f>C163</f>
        <v>0</v>
      </c>
      <c r="D162" s="21">
        <f>D163</f>
        <v>9502300</v>
      </c>
      <c r="E162" s="18">
        <v>0</v>
      </c>
      <c r="F162" s="33">
        <f t="shared" si="7"/>
        <v>9502300</v>
      </c>
    </row>
    <row r="163" spans="1:6" ht="60.75" customHeight="1">
      <c r="A163" s="22" t="s">
        <v>200</v>
      </c>
      <c r="B163" s="49" t="s">
        <v>216</v>
      </c>
      <c r="C163" s="57">
        <v>0</v>
      </c>
      <c r="D163" s="54">
        <v>9502300</v>
      </c>
      <c r="E163" s="18">
        <v>0</v>
      </c>
      <c r="F163" s="33">
        <f t="shared" si="7"/>
        <v>9502300</v>
      </c>
    </row>
    <row r="164" spans="1:6" s="6" customFormat="1" ht="66" customHeight="1">
      <c r="A164" s="50" t="s">
        <v>329</v>
      </c>
      <c r="B164" s="53" t="s">
        <v>215</v>
      </c>
      <c r="C164" s="55">
        <f>C165+C168+C171+C174</f>
        <v>1793599.65</v>
      </c>
      <c r="D164" s="42">
        <f>D174+D168+D171</f>
        <v>3782853</v>
      </c>
      <c r="E164" s="15">
        <f t="shared" si="8"/>
        <v>210.90843767727097</v>
      </c>
      <c r="F164" s="61">
        <f t="shared" si="7"/>
        <v>1989253.35</v>
      </c>
    </row>
    <row r="165" spans="1:6" s="6" customFormat="1" ht="42.75" customHeight="1">
      <c r="A165" s="22" t="s">
        <v>311</v>
      </c>
      <c r="B165" s="23" t="s">
        <v>313</v>
      </c>
      <c r="C165" s="57">
        <f>C166</f>
        <v>509161.45</v>
      </c>
      <c r="D165" s="57">
        <f>D166</f>
        <v>0</v>
      </c>
      <c r="E165" s="18">
        <f t="shared" si="8"/>
        <v>0</v>
      </c>
      <c r="F165" s="33">
        <f t="shared" si="7"/>
        <v>-509161.45</v>
      </c>
    </row>
    <row r="166" spans="1:6" s="6" customFormat="1" ht="43.5" customHeight="1">
      <c r="A166" s="22" t="s">
        <v>310</v>
      </c>
      <c r="B166" s="23" t="s">
        <v>312</v>
      </c>
      <c r="C166" s="57">
        <f>C167</f>
        <v>509161.45</v>
      </c>
      <c r="D166" s="57">
        <f>D167</f>
        <v>0</v>
      </c>
      <c r="E166" s="18">
        <f t="shared" si="8"/>
        <v>0</v>
      </c>
      <c r="F166" s="33">
        <f t="shared" si="7"/>
        <v>-509161.45</v>
      </c>
    </row>
    <row r="167" spans="1:6" s="6" customFormat="1" ht="47.25" customHeight="1">
      <c r="A167" s="22" t="s">
        <v>309</v>
      </c>
      <c r="B167" s="23" t="s">
        <v>312</v>
      </c>
      <c r="C167" s="57">
        <v>509161.45</v>
      </c>
      <c r="D167" s="21">
        <v>0</v>
      </c>
      <c r="E167" s="18">
        <f t="shared" si="8"/>
        <v>0</v>
      </c>
      <c r="F167" s="33">
        <f t="shared" si="7"/>
        <v>-509161.45</v>
      </c>
    </row>
    <row r="168" spans="1:6" s="6" customFormat="1" ht="44.25" customHeight="1">
      <c r="A168" s="11" t="s">
        <v>320</v>
      </c>
      <c r="B168" s="32" t="s">
        <v>214</v>
      </c>
      <c r="C168" s="31">
        <f>C169</f>
        <v>348902.2</v>
      </c>
      <c r="D168" s="21">
        <f>D169</f>
        <v>0</v>
      </c>
      <c r="E168" s="18">
        <f t="shared" si="8"/>
        <v>0</v>
      </c>
      <c r="F168" s="33">
        <f t="shared" si="7"/>
        <v>-348902.2</v>
      </c>
    </row>
    <row r="169" spans="1:6" s="6" customFormat="1" ht="46.5" customHeight="1">
      <c r="A169" s="11" t="s">
        <v>321</v>
      </c>
      <c r="B169" s="32" t="s">
        <v>213</v>
      </c>
      <c r="C169" s="31">
        <f>C170</f>
        <v>348902.2</v>
      </c>
      <c r="D169" s="21">
        <f>D170</f>
        <v>0</v>
      </c>
      <c r="E169" s="18">
        <f t="shared" si="8"/>
        <v>0</v>
      </c>
      <c r="F169" s="33">
        <f t="shared" si="7"/>
        <v>-348902.2</v>
      </c>
    </row>
    <row r="170" spans="1:6" s="6" customFormat="1" ht="47.25" customHeight="1">
      <c r="A170" s="11" t="s">
        <v>322</v>
      </c>
      <c r="B170" s="32" t="s">
        <v>212</v>
      </c>
      <c r="C170" s="31">
        <v>348902.2</v>
      </c>
      <c r="D170" s="21">
        <v>0</v>
      </c>
      <c r="E170" s="18">
        <f t="shared" si="8"/>
        <v>0</v>
      </c>
      <c r="F170" s="33">
        <f t="shared" si="7"/>
        <v>-348902.2</v>
      </c>
    </row>
    <row r="171" spans="1:6" s="6" customFormat="1" ht="45.75" customHeight="1">
      <c r="A171" s="12" t="s">
        <v>201</v>
      </c>
      <c r="B171" s="32" t="s">
        <v>211</v>
      </c>
      <c r="C171" s="31">
        <f>C172</f>
        <v>0</v>
      </c>
      <c r="D171" s="21">
        <f>D172</f>
        <v>0</v>
      </c>
      <c r="E171" s="18">
        <v>0</v>
      </c>
      <c r="F171" s="33">
        <f t="shared" si="7"/>
        <v>0</v>
      </c>
    </row>
    <row r="172" spans="1:6" s="6" customFormat="1" ht="42" customHeight="1">
      <c r="A172" s="12" t="s">
        <v>202</v>
      </c>
      <c r="B172" s="32" t="s">
        <v>210</v>
      </c>
      <c r="C172" s="31">
        <f>C173</f>
        <v>0</v>
      </c>
      <c r="D172" s="21">
        <f>D173</f>
        <v>0</v>
      </c>
      <c r="E172" s="18">
        <v>0</v>
      </c>
      <c r="F172" s="33">
        <f t="shared" si="7"/>
        <v>0</v>
      </c>
    </row>
    <row r="173" spans="1:6" s="6" customFormat="1" ht="42.75" customHeight="1">
      <c r="A173" s="12" t="s">
        <v>203</v>
      </c>
      <c r="B173" s="32" t="s">
        <v>210</v>
      </c>
      <c r="C173" s="31">
        <v>0</v>
      </c>
      <c r="D173" s="21">
        <v>0</v>
      </c>
      <c r="E173" s="18">
        <v>0</v>
      </c>
      <c r="F173" s="33">
        <f t="shared" si="7"/>
        <v>0</v>
      </c>
    </row>
    <row r="174" spans="1:6" ht="30.75" customHeight="1">
      <c r="A174" s="22" t="s">
        <v>323</v>
      </c>
      <c r="B174" s="23" t="s">
        <v>209</v>
      </c>
      <c r="C174" s="57">
        <f>C175</f>
        <v>935536</v>
      </c>
      <c r="D174" s="21">
        <f>D175</f>
        <v>3782853</v>
      </c>
      <c r="E174" s="18">
        <f t="shared" si="8"/>
        <v>404.3514092456089</v>
      </c>
      <c r="F174" s="33">
        <f t="shared" si="7"/>
        <v>2847317</v>
      </c>
    </row>
    <row r="175" spans="1:6" ht="47.25" customHeight="1">
      <c r="A175" s="22" t="s">
        <v>324</v>
      </c>
      <c r="B175" s="23" t="s">
        <v>208</v>
      </c>
      <c r="C175" s="57">
        <f>SUM(C176:C178)</f>
        <v>935536</v>
      </c>
      <c r="D175" s="21">
        <f>SUM(D176:D178)</f>
        <v>3782853</v>
      </c>
      <c r="E175" s="18">
        <f t="shared" si="8"/>
        <v>404.3514092456089</v>
      </c>
      <c r="F175" s="33">
        <f t="shared" si="7"/>
        <v>2847317</v>
      </c>
    </row>
    <row r="176" spans="1:6" ht="38.25" customHeight="1">
      <c r="A176" s="22" t="s">
        <v>325</v>
      </c>
      <c r="B176" s="23" t="s">
        <v>207</v>
      </c>
      <c r="C176" s="57">
        <v>450436</v>
      </c>
      <c r="D176" s="21">
        <v>3212433</v>
      </c>
      <c r="E176" s="18">
        <f t="shared" si="8"/>
        <v>713.1830049107975</v>
      </c>
      <c r="F176" s="33">
        <f t="shared" si="7"/>
        <v>2761997</v>
      </c>
    </row>
    <row r="177" spans="1:6" ht="42.75" customHeight="1">
      <c r="A177" s="22" t="s">
        <v>326</v>
      </c>
      <c r="B177" s="23" t="s">
        <v>293</v>
      </c>
      <c r="C177" s="57">
        <v>485100</v>
      </c>
      <c r="D177" s="21">
        <v>570420</v>
      </c>
      <c r="E177" s="18">
        <f t="shared" si="8"/>
        <v>117.58812615955475</v>
      </c>
      <c r="F177" s="33">
        <f t="shared" si="7"/>
        <v>85320</v>
      </c>
    </row>
    <row r="178" spans="1:6" ht="33" customHeight="1">
      <c r="A178" s="22" t="s">
        <v>327</v>
      </c>
      <c r="B178" s="23" t="s">
        <v>206</v>
      </c>
      <c r="C178" s="57">
        <v>0</v>
      </c>
      <c r="D178" s="21">
        <v>0</v>
      </c>
      <c r="E178" s="18">
        <v>0</v>
      </c>
      <c r="F178" s="33">
        <f t="shared" si="7"/>
        <v>0</v>
      </c>
    </row>
    <row r="179" spans="1:6" ht="47.25" customHeight="1">
      <c r="A179" s="50" t="s">
        <v>328</v>
      </c>
      <c r="B179" s="51" t="s">
        <v>168</v>
      </c>
      <c r="C179" s="55">
        <f>C180+C184</f>
        <v>56302844</v>
      </c>
      <c r="D179" s="42">
        <f>D180+D184</f>
        <v>54983755.42</v>
      </c>
      <c r="E179" s="15">
        <f t="shared" si="8"/>
        <v>97.65715461904554</v>
      </c>
      <c r="F179" s="61">
        <f t="shared" si="7"/>
        <v>-1319088.5799999982</v>
      </c>
    </row>
    <row r="180" spans="1:6" ht="58.5" customHeight="1">
      <c r="A180" s="22" t="s">
        <v>331</v>
      </c>
      <c r="B180" s="49" t="s">
        <v>128</v>
      </c>
      <c r="C180" s="57">
        <f>C181</f>
        <v>2092644</v>
      </c>
      <c r="D180" s="21">
        <f>D181</f>
        <v>1130655.42</v>
      </c>
      <c r="E180" s="18">
        <f t="shared" si="8"/>
        <v>54.029993634846626</v>
      </c>
      <c r="F180" s="33">
        <f t="shared" si="7"/>
        <v>-961988.5800000001</v>
      </c>
    </row>
    <row r="181" spans="1:6" ht="57.75" customHeight="1">
      <c r="A181" s="22" t="s">
        <v>332</v>
      </c>
      <c r="B181" s="49" t="s">
        <v>129</v>
      </c>
      <c r="C181" s="57">
        <f>SUM(C182:C183)</f>
        <v>2092644</v>
      </c>
      <c r="D181" s="21">
        <f>SUM(D182:D183)</f>
        <v>1130655.42</v>
      </c>
      <c r="E181" s="18">
        <f t="shared" si="8"/>
        <v>54.029993634846626</v>
      </c>
      <c r="F181" s="33">
        <f t="shared" si="7"/>
        <v>-961988.5800000001</v>
      </c>
    </row>
    <row r="182" spans="1:6" ht="60.75" customHeight="1">
      <c r="A182" s="22" t="s">
        <v>333</v>
      </c>
      <c r="B182" s="49" t="s">
        <v>169</v>
      </c>
      <c r="C182" s="57">
        <v>217844</v>
      </c>
      <c r="D182" s="21">
        <v>216693.5</v>
      </c>
      <c r="E182" s="18">
        <f t="shared" si="8"/>
        <v>99.47186977837352</v>
      </c>
      <c r="F182" s="33">
        <f t="shared" si="7"/>
        <v>-1150.5</v>
      </c>
    </row>
    <row r="183" spans="1:6" ht="62.25" customHeight="1">
      <c r="A183" s="22" t="s">
        <v>334</v>
      </c>
      <c r="B183" s="49" t="s">
        <v>129</v>
      </c>
      <c r="C183" s="57">
        <v>1874800</v>
      </c>
      <c r="D183" s="21">
        <v>913961.92</v>
      </c>
      <c r="E183" s="18">
        <f t="shared" si="8"/>
        <v>48.74983571580969</v>
      </c>
      <c r="F183" s="33">
        <f t="shared" si="7"/>
        <v>-960838.08</v>
      </c>
    </row>
    <row r="184" spans="1:6" ht="33.75" customHeight="1">
      <c r="A184" s="22" t="s">
        <v>335</v>
      </c>
      <c r="B184" s="49" t="s">
        <v>130</v>
      </c>
      <c r="C184" s="57">
        <f>C185</f>
        <v>54210200</v>
      </c>
      <c r="D184" s="21">
        <f>D185</f>
        <v>53853100</v>
      </c>
      <c r="E184" s="18">
        <f t="shared" si="8"/>
        <v>99.34126787947656</v>
      </c>
      <c r="F184" s="33">
        <f t="shared" si="7"/>
        <v>-357100</v>
      </c>
    </row>
    <row r="185" spans="1:6" ht="37.5" customHeight="1">
      <c r="A185" s="22" t="s">
        <v>336</v>
      </c>
      <c r="B185" s="49" t="s">
        <v>131</v>
      </c>
      <c r="C185" s="57">
        <f>C186</f>
        <v>54210200</v>
      </c>
      <c r="D185" s="21">
        <f>D186</f>
        <v>53853100</v>
      </c>
      <c r="E185" s="18">
        <f t="shared" si="8"/>
        <v>99.34126787947656</v>
      </c>
      <c r="F185" s="33">
        <f t="shared" si="7"/>
        <v>-357100</v>
      </c>
    </row>
    <row r="186" spans="1:6" ht="37.5" customHeight="1">
      <c r="A186" s="22" t="s">
        <v>337</v>
      </c>
      <c r="B186" s="49" t="s">
        <v>294</v>
      </c>
      <c r="C186" s="57">
        <v>54210200</v>
      </c>
      <c r="D186" s="21">
        <v>53853100</v>
      </c>
      <c r="E186" s="18">
        <f t="shared" si="8"/>
        <v>99.34126787947656</v>
      </c>
      <c r="F186" s="33">
        <f t="shared" si="7"/>
        <v>-357100</v>
      </c>
    </row>
    <row r="187" spans="1:6" ht="33" customHeight="1">
      <c r="A187" s="50" t="s">
        <v>338</v>
      </c>
      <c r="B187" s="51" t="s">
        <v>191</v>
      </c>
      <c r="C187" s="55">
        <f>C188</f>
        <v>461142.05</v>
      </c>
      <c r="D187" s="42">
        <f>D188</f>
        <v>67394.76</v>
      </c>
      <c r="E187" s="15">
        <f t="shared" si="8"/>
        <v>14.614750487404043</v>
      </c>
      <c r="F187" s="61">
        <f t="shared" si="7"/>
        <v>-393747.29</v>
      </c>
    </row>
    <row r="188" spans="1:6" ht="93.75" customHeight="1">
      <c r="A188" s="22" t="s">
        <v>339</v>
      </c>
      <c r="B188" s="49" t="s">
        <v>192</v>
      </c>
      <c r="C188" s="57">
        <f>C189</f>
        <v>461142.05</v>
      </c>
      <c r="D188" s="21">
        <f>D189</f>
        <v>67394.76</v>
      </c>
      <c r="E188" s="18">
        <f t="shared" si="8"/>
        <v>14.614750487404043</v>
      </c>
      <c r="F188" s="33">
        <f t="shared" si="7"/>
        <v>-393747.29</v>
      </c>
    </row>
    <row r="189" spans="1:6" ht="108.75" customHeight="1">
      <c r="A189" s="22" t="s">
        <v>340</v>
      </c>
      <c r="B189" s="49" t="s">
        <v>193</v>
      </c>
      <c r="C189" s="57">
        <f>SUM(C190:C193)</f>
        <v>461142.05</v>
      </c>
      <c r="D189" s="21">
        <f>D193</f>
        <v>67394.76</v>
      </c>
      <c r="E189" s="18">
        <f t="shared" si="8"/>
        <v>14.614750487404043</v>
      </c>
      <c r="F189" s="33">
        <f t="shared" si="7"/>
        <v>-393747.29</v>
      </c>
    </row>
    <row r="190" spans="1:6" ht="108.75" customHeight="1">
      <c r="A190" s="22" t="s">
        <v>341</v>
      </c>
      <c r="B190" s="49" t="s">
        <v>193</v>
      </c>
      <c r="C190" s="57">
        <v>193321.46</v>
      </c>
      <c r="D190" s="21">
        <v>0</v>
      </c>
      <c r="E190" s="18">
        <f t="shared" si="8"/>
        <v>0</v>
      </c>
      <c r="F190" s="33">
        <f t="shared" si="7"/>
        <v>-193321.46</v>
      </c>
    </row>
    <row r="191" spans="1:6" ht="108.75" customHeight="1">
      <c r="A191" s="22" t="s">
        <v>342</v>
      </c>
      <c r="B191" s="49" t="s">
        <v>193</v>
      </c>
      <c r="C191" s="57">
        <v>77372.87</v>
      </c>
      <c r="D191" s="21">
        <v>0</v>
      </c>
      <c r="E191" s="18">
        <f t="shared" si="8"/>
        <v>0</v>
      </c>
      <c r="F191" s="33">
        <f t="shared" si="7"/>
        <v>-77372.87</v>
      </c>
    </row>
    <row r="192" spans="1:6" ht="108.75" customHeight="1">
      <c r="A192" s="22" t="s">
        <v>343</v>
      </c>
      <c r="B192" s="49" t="s">
        <v>193</v>
      </c>
      <c r="C192" s="57">
        <v>123052.96</v>
      </c>
      <c r="D192" s="21">
        <v>0</v>
      </c>
      <c r="E192" s="18">
        <f t="shared" si="8"/>
        <v>0</v>
      </c>
      <c r="F192" s="33">
        <f t="shared" si="7"/>
        <v>-123052.96</v>
      </c>
    </row>
    <row r="193" spans="1:6" ht="119.25" customHeight="1">
      <c r="A193" s="22" t="s">
        <v>344</v>
      </c>
      <c r="B193" s="49" t="s">
        <v>193</v>
      </c>
      <c r="C193" s="57">
        <v>67394.76</v>
      </c>
      <c r="D193" s="21">
        <v>67394.76</v>
      </c>
      <c r="E193" s="18">
        <f t="shared" si="8"/>
        <v>100</v>
      </c>
      <c r="F193" s="33">
        <f t="shared" si="7"/>
        <v>0</v>
      </c>
    </row>
    <row r="194" spans="1:6" s="6" customFormat="1" ht="132.75" customHeight="1">
      <c r="A194" s="50" t="s">
        <v>93</v>
      </c>
      <c r="B194" s="53" t="s">
        <v>96</v>
      </c>
      <c r="C194" s="55">
        <f>C195</f>
        <v>0</v>
      </c>
      <c r="D194" s="42">
        <f>D195</f>
        <v>0</v>
      </c>
      <c r="E194" s="15">
        <v>0</v>
      </c>
      <c r="F194" s="61">
        <f t="shared" si="7"/>
        <v>0</v>
      </c>
    </row>
    <row r="195" spans="1:6" ht="157.5" customHeight="1">
      <c r="A195" s="22" t="s">
        <v>94</v>
      </c>
      <c r="B195" s="23" t="s">
        <v>97</v>
      </c>
      <c r="C195" s="57">
        <f>C196</f>
        <v>0</v>
      </c>
      <c r="D195" s="21">
        <f>D196</f>
        <v>0</v>
      </c>
      <c r="E195" s="18">
        <v>0</v>
      </c>
      <c r="F195" s="33">
        <f t="shared" si="7"/>
        <v>0</v>
      </c>
    </row>
    <row r="196" spans="1:6" ht="151.5" customHeight="1">
      <c r="A196" s="22" t="s">
        <v>95</v>
      </c>
      <c r="B196" s="23" t="s">
        <v>98</v>
      </c>
      <c r="C196" s="57">
        <v>0</v>
      </c>
      <c r="D196" s="54">
        <v>0</v>
      </c>
      <c r="E196" s="18">
        <v>0</v>
      </c>
      <c r="F196" s="33">
        <f t="shared" si="7"/>
        <v>0</v>
      </c>
    </row>
    <row r="197" spans="1:6" ht="58.5" customHeight="1">
      <c r="A197" s="50" t="s">
        <v>189</v>
      </c>
      <c r="B197" s="53" t="s">
        <v>195</v>
      </c>
      <c r="C197" s="55">
        <f>C198</f>
        <v>-542132.85</v>
      </c>
      <c r="D197" s="42">
        <f>D198</f>
        <v>-235950.32</v>
      </c>
      <c r="E197" s="15">
        <f t="shared" si="8"/>
        <v>43.52260151732182</v>
      </c>
      <c r="F197" s="61">
        <f t="shared" si="7"/>
        <v>306182.52999999997</v>
      </c>
    </row>
    <row r="198" spans="1:6" ht="72" customHeight="1">
      <c r="A198" s="22" t="s">
        <v>190</v>
      </c>
      <c r="B198" s="23" t="s">
        <v>194</v>
      </c>
      <c r="C198" s="57">
        <f>C199</f>
        <v>-542132.85</v>
      </c>
      <c r="D198" s="21">
        <f>D199</f>
        <v>-235950.32</v>
      </c>
      <c r="E198" s="18">
        <f t="shared" si="8"/>
        <v>43.52260151732182</v>
      </c>
      <c r="F198" s="33">
        <f t="shared" si="7"/>
        <v>306182.52999999997</v>
      </c>
    </row>
    <row r="199" spans="1:6" ht="75" customHeight="1">
      <c r="A199" s="22" t="s">
        <v>345</v>
      </c>
      <c r="B199" s="23" t="s">
        <v>295</v>
      </c>
      <c r="C199" s="57">
        <f>SUM(C200:C201)</f>
        <v>-542132.85</v>
      </c>
      <c r="D199" s="21">
        <f>D201</f>
        <v>-235950.32</v>
      </c>
      <c r="E199" s="18">
        <f t="shared" si="8"/>
        <v>43.52260151732182</v>
      </c>
      <c r="F199" s="33">
        <f t="shared" si="7"/>
        <v>306182.52999999997</v>
      </c>
    </row>
    <row r="200" spans="1:6" ht="72" customHeight="1">
      <c r="A200" s="22" t="s">
        <v>346</v>
      </c>
      <c r="B200" s="23" t="s">
        <v>295</v>
      </c>
      <c r="C200" s="57">
        <v>-527869.77</v>
      </c>
      <c r="D200" s="21">
        <v>0</v>
      </c>
      <c r="E200" s="18">
        <f t="shared" si="8"/>
        <v>0</v>
      </c>
      <c r="F200" s="33">
        <f t="shared" si="7"/>
        <v>527869.77</v>
      </c>
    </row>
    <row r="201" spans="1:6" ht="77.25" customHeight="1">
      <c r="A201" s="22" t="s">
        <v>347</v>
      </c>
      <c r="B201" s="23" t="s">
        <v>295</v>
      </c>
      <c r="C201" s="57">
        <v>-14263.08</v>
      </c>
      <c r="D201" s="54">
        <v>-235950.32</v>
      </c>
      <c r="E201" s="18">
        <f t="shared" si="8"/>
        <v>1654.2732705698909</v>
      </c>
      <c r="F201" s="33">
        <f>D201-C201</f>
        <v>-221687.24000000002</v>
      </c>
    </row>
    <row r="202" spans="1:6" ht="25.5" customHeight="1">
      <c r="A202" s="65" t="s">
        <v>296</v>
      </c>
      <c r="B202" s="65"/>
      <c r="C202" s="55">
        <f>C7+C155</f>
        <v>131385092.4</v>
      </c>
      <c r="D202" s="55">
        <f>D7+D155</f>
        <v>157877482.03000003</v>
      </c>
      <c r="E202" s="15">
        <f t="shared" si="8"/>
        <v>120.16392358224654</v>
      </c>
      <c r="F202" s="61">
        <f>D202-C202</f>
        <v>26492389.630000025</v>
      </c>
    </row>
    <row r="203" ht="18.75">
      <c r="E203" s="5"/>
    </row>
    <row r="207" ht="18.75">
      <c r="D207" s="8"/>
    </row>
  </sheetData>
  <sheetProtection/>
  <mergeCells count="8">
    <mergeCell ref="A2:F2"/>
    <mergeCell ref="D4:D5"/>
    <mergeCell ref="A202:B202"/>
    <mergeCell ref="A4:A5"/>
    <mergeCell ref="B4:B5"/>
    <mergeCell ref="A3:E3"/>
    <mergeCell ref="C4:C5"/>
    <mergeCell ref="E4:F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2017-07-04T10:17:16Z</cp:lastPrinted>
  <dcterms:created xsi:type="dcterms:W3CDTF">2009-08-21T08:27:43Z</dcterms:created>
  <dcterms:modified xsi:type="dcterms:W3CDTF">2017-07-13T11:09:38Z</dcterms:modified>
  <cp:category/>
  <cp:version/>
  <cp:contentType/>
  <cp:contentStatus/>
</cp:coreProperties>
</file>