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1)'!$17:$17</definedName>
  </definedNames>
  <calcPr fullCalcOnLoad="1"/>
</workbook>
</file>

<file path=xl/sharedStrings.xml><?xml version="1.0" encoding="utf-8"?>
<sst xmlns="http://schemas.openxmlformats.org/spreadsheetml/2006/main" count="76" uniqueCount="76">
  <si>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</si>
  <si>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</si>
  <si>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</si>
  <si>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</si>
  <si>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</si>
  <si>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</si>
  <si>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</si>
  <si>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</si>
  <si>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</si>
  <si>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</si>
  <si>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</si>
  <si>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</si>
  <si>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</si>
  <si>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</si>
  <si>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</si>
  <si>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</si>
  <si>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</si>
  <si>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</si>
  <si>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</si>
  <si>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</si>
  <si>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</si>
  <si>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</si>
  <si>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</si>
  <si>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</si>
  <si>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</si>
  <si>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</si>
  <si>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</si>
  <si>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</si>
  <si>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</si>
  <si>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</si>
  <si>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</si>
  <si>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</si>
  <si>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</si>
  <si>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</si>
  <si>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</si>
  <si>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</si>
  <si>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</si>
  <si>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</si>
  <si>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</si>
  <si>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</si>
  <si>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</si>
  <si>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</si>
  <si>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</si>
  <si>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</si>
  <si>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</si>
  <si>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</si>
  <si>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</si>
  <si>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</si>
  <si>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</si>
  <si>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</si>
  <si>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</si>
  <si>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</si>
  <si>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</si>
  <si>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</si>
  <si>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</si>
  <si>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</si>
  <si>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</si>
  <si>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</si>
  <si>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</si>
  <si>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</si>
  <si>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</si>
  <si>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</si>
  <si>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</si>
  <si>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</si>
  <si>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</si>
  <si>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</si>
  <si>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</si>
  <si>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</si>
  <si>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</si>
  <si>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</si>
  <si>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</si>
  <si>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</si>
  <si>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</si>
  <si>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</si>
  <si>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Приложение № 2</t>
  </si>
  <si>
    <t>(таблица изложена в новой редакции в соответствии с решением Совета Южского городского поселения от 30.12.2022 № 98)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</si>
</sst>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3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2:5" ht="18.75">
      <c r="B1" s="35" t="s">
        <v>74</v>
      </c>
      <c r="C1" s="35"/>
      <c r="D1" s="35"/>
      <c r="E1" s="35"/>
    </row>
    <row r="2" spans="2:5" ht="18.75">
      <c r="B2" s="35" t="s">
        <v>44</v>
      </c>
      <c r="C2" s="35"/>
      <c r="D2" s="35"/>
      <c r="E2" s="35"/>
    </row>
    <row r="3" spans="2:5" ht="18.75">
      <c r="B3" s="35" t="s">
        <v>33</v>
      </c>
      <c r="C3" s="35"/>
      <c r="D3" s="35"/>
      <c r="E3" s="35"/>
    </row>
    <row r="4" spans="2:5" ht="18.75" customHeight="1">
      <c r="B4" s="35" t="s">
        <v>19</v>
      </c>
      <c r="C4" s="35"/>
      <c r="D4" s="35"/>
      <c r="E4" s="35"/>
    </row>
    <row r="5" spans="2:5" ht="18.75">
      <c r="B5" s="35" t="s">
        <v>12</v>
      </c>
      <c r="C5" s="35"/>
      <c r="D5" s="35"/>
      <c r="E5" s="35"/>
    </row>
    <row r="6" spans="2:5" ht="18.75">
      <c r="B6" s="35" t="s">
        <v>13</v>
      </c>
      <c r="C6" s="35"/>
      <c r="D6" s="35"/>
      <c r="E6" s="35"/>
    </row>
    <row r="7" spans="2:5" ht="18.75">
      <c r="B7" s="35" t="s">
        <v>20</v>
      </c>
      <c r="C7" s="35"/>
      <c r="D7" s="35"/>
      <c r="E7" s="35"/>
    </row>
    <row r="8" spans="2:5" ht="18.75">
      <c r="B8" s="35" t="s">
        <v>57</v>
      </c>
      <c r="C8" s="35"/>
      <c r="D8" s="35"/>
      <c r="E8" s="35"/>
    </row>
    <row r="9" spans="2:5" ht="18.75">
      <c r="B9" s="35" t="s">
        <v>58</v>
      </c>
      <c r="C9" s="35"/>
      <c r="D9" s="35"/>
      <c r="E9" s="35"/>
    </row>
    <row r="10" spans="2:5" ht="18.75">
      <c r="B10" s="35" t="s">
        <v>61</v>
      </c>
      <c r="C10" s="35"/>
      <c r="D10" s="35"/>
      <c r="E10" s="35"/>
    </row>
    <row r="12" spans="1:5" ht="42" customHeight="1">
      <c r="A12" s="44" t="s">
        <v>60</v>
      </c>
      <c r="B12" s="44"/>
      <c r="C12" s="44"/>
      <c r="D12" s="44"/>
      <c r="E12" s="44"/>
    </row>
    <row r="13" spans="1:5" ht="42" customHeight="1">
      <c r="A13" s="45" t="s">
        <v>75</v>
      </c>
      <c r="B13" s="45"/>
      <c r="C13" s="45"/>
      <c r="D13" s="45"/>
      <c r="E13" s="45"/>
    </row>
    <row r="14" spans="1:5" ht="18.75">
      <c r="A14" s="34"/>
      <c r="B14" s="34"/>
      <c r="E14" s="33" t="s">
        <v>14</v>
      </c>
    </row>
    <row r="15" spans="1:5" ht="18.75">
      <c r="A15" s="37" t="s">
        <v>45</v>
      </c>
      <c r="B15" s="39" t="s">
        <v>46</v>
      </c>
      <c r="C15" s="41" t="s">
        <v>40</v>
      </c>
      <c r="D15" s="42"/>
      <c r="E15" s="43"/>
    </row>
    <row r="16" spans="1:5" ht="39.75" customHeight="1">
      <c r="A16" s="38"/>
      <c r="B16" s="40"/>
      <c r="C16" s="5" t="s">
        <v>51</v>
      </c>
      <c r="D16" s="5" t="s">
        <v>52</v>
      </c>
      <c r="E16" s="5" t="s">
        <v>59</v>
      </c>
    </row>
    <row r="17" spans="1:5" ht="18.75">
      <c r="A17" s="6">
        <v>1</v>
      </c>
      <c r="B17" s="6">
        <v>2</v>
      </c>
      <c r="C17" s="7">
        <v>3</v>
      </c>
      <c r="D17" s="8">
        <v>4</v>
      </c>
      <c r="E17" s="8">
        <v>5</v>
      </c>
    </row>
    <row r="18" spans="1:5" ht="37.5">
      <c r="A18" s="9" t="s">
        <v>8</v>
      </c>
      <c r="B18" s="10" t="s">
        <v>18</v>
      </c>
      <c r="C18" s="11">
        <f>C19+C21+C23+C26+C28+C30+C32+C34</f>
        <v>55204695.139999986</v>
      </c>
      <c r="D18" s="11">
        <f>D19+D21+D23+D26+D28+D30+D32+D34</f>
        <v>52753990</v>
      </c>
      <c r="E18" s="11">
        <f>E19+E21+E23+E26+E28+E30+E32+E34</f>
        <v>52753990</v>
      </c>
    </row>
    <row r="19" spans="1:5" ht="18.75">
      <c r="A19" s="9" t="s">
        <v>29</v>
      </c>
      <c r="B19" s="12" t="s">
        <v>34</v>
      </c>
      <c r="C19" s="11">
        <f>C20</f>
        <v>44696508.809999995</v>
      </c>
      <c r="D19" s="11">
        <f>D20</f>
        <v>44075500</v>
      </c>
      <c r="E19" s="11">
        <f>E20</f>
        <v>44075500</v>
      </c>
    </row>
    <row r="20" spans="1:5" ht="18.75">
      <c r="A20" s="8" t="s">
        <v>25</v>
      </c>
      <c r="B20" s="13" t="s">
        <v>35</v>
      </c>
      <c r="C20" s="14">
        <f>44075500-30000+30000-78540+78540-1333.67+180000+30000+137342.48+275000</f>
        <v>44696508.809999995</v>
      </c>
      <c r="D20" s="14">
        <f>44075500</f>
        <v>44075500</v>
      </c>
      <c r="E20" s="14">
        <f>44075500</f>
        <v>44075500</v>
      </c>
    </row>
    <row r="21" spans="1:5" ht="75">
      <c r="A21" s="9" t="s">
        <v>30</v>
      </c>
      <c r="B21" s="12" t="s">
        <v>17</v>
      </c>
      <c r="C21" s="15">
        <f>C22</f>
        <v>3016376.62</v>
      </c>
      <c r="D21" s="15">
        <f>D22</f>
        <v>2588490</v>
      </c>
      <c r="E21" s="15">
        <f>E22</f>
        <v>2588490</v>
      </c>
    </row>
    <row r="22" spans="1:5" ht="56.25">
      <c r="A22" s="8" t="s">
        <v>15</v>
      </c>
      <c r="B22" s="13" t="s">
        <v>21</v>
      </c>
      <c r="C22" s="16">
        <f>2500770+2000+326333.33+187273.29</f>
        <v>3016376.62</v>
      </c>
      <c r="D22" s="16">
        <f>2588490</f>
        <v>2588490</v>
      </c>
      <c r="E22" s="16">
        <f>2588490</f>
        <v>2588490</v>
      </c>
    </row>
    <row r="23" spans="1:5" ht="18.75">
      <c r="A23" s="9" t="s">
        <v>26</v>
      </c>
      <c r="B23" s="12" t="s">
        <v>22</v>
      </c>
      <c r="C23" s="11">
        <f>SUM(C24:C25)</f>
        <v>4231828.72</v>
      </c>
      <c r="D23" s="11">
        <f>SUM(D24:D25)</f>
        <v>4000000</v>
      </c>
      <c r="E23" s="11">
        <f>SUM(E24:E25)</f>
        <v>4000000</v>
      </c>
    </row>
    <row r="24" spans="1:5" ht="18.75">
      <c r="A24" s="8" t="s">
        <v>27</v>
      </c>
      <c r="B24" s="13" t="s">
        <v>23</v>
      </c>
      <c r="C24" s="14">
        <f>1250000+183612.39+290828.72</f>
        <v>1724441.11</v>
      </c>
      <c r="D24" s="14">
        <f>1250000</f>
        <v>1250000</v>
      </c>
      <c r="E24" s="14">
        <f>1250000</f>
        <v>1250000</v>
      </c>
    </row>
    <row r="25" spans="1:5" ht="18.75">
      <c r="A25" s="8" t="s">
        <v>28</v>
      </c>
      <c r="B25" s="13" t="s">
        <v>24</v>
      </c>
      <c r="C25" s="14">
        <f>2750000-183612.39-59000</f>
        <v>2507387.61</v>
      </c>
      <c r="D25" s="14">
        <f>2750000</f>
        <v>2750000</v>
      </c>
      <c r="E25" s="14">
        <f>2750000</f>
        <v>2750000</v>
      </c>
    </row>
    <row r="26" spans="1:5" ht="93.75">
      <c r="A26" s="9" t="s">
        <v>9</v>
      </c>
      <c r="B26" s="12" t="s">
        <v>36</v>
      </c>
      <c r="C26" s="15">
        <f>C27</f>
        <v>2888718.46</v>
      </c>
      <c r="D26" s="15">
        <f>D27</f>
        <v>2050000</v>
      </c>
      <c r="E26" s="15">
        <f>E27</f>
        <v>2050000</v>
      </c>
    </row>
    <row r="27" spans="1:5" ht="170.25" customHeight="1">
      <c r="A27" s="8" t="s">
        <v>10</v>
      </c>
      <c r="B27" s="13" t="s">
        <v>39</v>
      </c>
      <c r="C27" s="16">
        <f>2050000-69064.45-5736.04-487.39+150527.84+124600+287563.53+60000+106456.82+136253.25+48604.9</f>
        <v>2888718.46</v>
      </c>
      <c r="D27" s="16">
        <f>2050000</f>
        <v>2050000</v>
      </c>
      <c r="E27" s="16">
        <f>2050000</f>
        <v>2050000</v>
      </c>
    </row>
    <row r="28" spans="1:5" ht="86.25" customHeight="1">
      <c r="A28" s="9" t="s">
        <v>70</v>
      </c>
      <c r="B28" s="17" t="s">
        <v>71</v>
      </c>
      <c r="C28" s="15">
        <f>C29</f>
        <v>38000</v>
      </c>
      <c r="D28" s="15">
        <f>D29</f>
        <v>0</v>
      </c>
      <c r="E28" s="15">
        <f>E29</f>
        <v>0</v>
      </c>
    </row>
    <row r="29" spans="1:5" ht="42.75" customHeight="1">
      <c r="A29" s="8" t="s">
        <v>72</v>
      </c>
      <c r="B29" s="13" t="s">
        <v>73</v>
      </c>
      <c r="C29" s="16">
        <f>38000</f>
        <v>38000</v>
      </c>
      <c r="D29" s="16">
        <f>0</f>
        <v>0</v>
      </c>
      <c r="E29" s="16">
        <f>0</f>
        <v>0</v>
      </c>
    </row>
    <row r="30" spans="1:5" ht="56.25">
      <c r="A30" s="9" t="s">
        <v>31</v>
      </c>
      <c r="B30" s="10" t="s">
        <v>37</v>
      </c>
      <c r="C30" s="15">
        <f>C31</f>
        <v>269832.91</v>
      </c>
      <c r="D30" s="15">
        <f>D31</f>
        <v>40000</v>
      </c>
      <c r="E30" s="15">
        <f>E31</f>
        <v>40000</v>
      </c>
    </row>
    <row r="31" spans="1:5" s="18" customFormat="1" ht="75">
      <c r="A31" s="8" t="s">
        <v>32</v>
      </c>
      <c r="B31" s="13" t="s">
        <v>38</v>
      </c>
      <c r="C31" s="16">
        <f>40000+69064.45+5736.04+1487.39+1333.67+56969.11+27240.87+48195.6+19805.78</f>
        <v>269832.91</v>
      </c>
      <c r="D31" s="16">
        <f>40000</f>
        <v>40000</v>
      </c>
      <c r="E31" s="16">
        <f>40000</f>
        <v>40000</v>
      </c>
    </row>
    <row r="32" spans="1:6" ht="37.5">
      <c r="A32" s="9" t="s">
        <v>53</v>
      </c>
      <c r="B32" s="12" t="s">
        <v>54</v>
      </c>
      <c r="C32" s="19">
        <f>C33</f>
        <v>680</v>
      </c>
      <c r="D32" s="19">
        <f>D33</f>
        <v>0</v>
      </c>
      <c r="E32" s="19">
        <f>E33</f>
        <v>0</v>
      </c>
      <c r="F32" s="18"/>
    </row>
    <row r="33" spans="1:6" ht="225">
      <c r="A33" s="8" t="s">
        <v>55</v>
      </c>
      <c r="B33" s="20" t="s">
        <v>56</v>
      </c>
      <c r="C33" s="21">
        <f>5000-1000-3000-320</f>
        <v>680</v>
      </c>
      <c r="D33" s="21">
        <f>0</f>
        <v>0</v>
      </c>
      <c r="E33" s="21">
        <f>0</f>
        <v>0</v>
      </c>
      <c r="F33" s="18"/>
    </row>
    <row r="34" spans="1:6" ht="37.5">
      <c r="A34" s="9" t="s">
        <v>62</v>
      </c>
      <c r="B34" s="22" t="s">
        <v>66</v>
      </c>
      <c r="C34" s="19">
        <f>C35</f>
        <v>62749.62</v>
      </c>
      <c r="D34" s="19">
        <f>D35</f>
        <v>0</v>
      </c>
      <c r="E34" s="19">
        <f>E35</f>
        <v>0</v>
      </c>
      <c r="F34" s="18"/>
    </row>
    <row r="35" spans="1:6" ht="22.5" customHeight="1">
      <c r="A35" s="8" t="s">
        <v>64</v>
      </c>
      <c r="B35" s="20" t="s">
        <v>67</v>
      </c>
      <c r="C35" s="21">
        <f>-3904.38+66654</f>
        <v>62749.62</v>
      </c>
      <c r="D35" s="21">
        <v>0</v>
      </c>
      <c r="E35" s="21">
        <v>0</v>
      </c>
      <c r="F35" s="18"/>
    </row>
    <row r="36" spans="1:5" s="26" customFormat="1" ht="26.25" customHeight="1">
      <c r="A36" s="23" t="s">
        <v>11</v>
      </c>
      <c r="B36" s="24" t="s">
        <v>41</v>
      </c>
      <c r="C36" s="25">
        <f>C37+C40</f>
        <v>95181527.05999999</v>
      </c>
      <c r="D36" s="25">
        <f>D37+D40</f>
        <v>20184302.02</v>
      </c>
      <c r="E36" s="25">
        <f>E37+E40</f>
        <v>17636800</v>
      </c>
    </row>
    <row r="37" spans="1:5" ht="75.75" customHeight="1">
      <c r="A37" s="9" t="s">
        <v>16</v>
      </c>
      <c r="B37" s="12" t="s">
        <v>42</v>
      </c>
      <c r="C37" s="27">
        <f>SUM(C38:C39)</f>
        <v>95370219.38999999</v>
      </c>
      <c r="D37" s="27">
        <f>SUM(D38:D39)</f>
        <v>20184302.02</v>
      </c>
      <c r="E37" s="27">
        <f>SUM(E38:E39)</f>
        <v>17636800</v>
      </c>
    </row>
    <row r="38" spans="1:5" ht="37.5">
      <c r="A38" s="8" t="s">
        <v>47</v>
      </c>
      <c r="B38" s="28" t="s">
        <v>43</v>
      </c>
      <c r="C38" s="29">
        <f>18572900+3176948.05+4974104.08+135140+256351.76</f>
        <v>27115443.890000004</v>
      </c>
      <c r="D38" s="29">
        <f>18164100</f>
        <v>18164100</v>
      </c>
      <c r="E38" s="29">
        <f>18164100-527300</f>
        <v>17636800</v>
      </c>
    </row>
    <row r="39" spans="1:5" ht="57.75" customHeight="1">
      <c r="A39" s="8" t="s">
        <v>49</v>
      </c>
      <c r="B39" s="13" t="s">
        <v>48</v>
      </c>
      <c r="C39" s="30">
        <f>3485085.62+1500000+6362604-135745+14060800-1500000+2694726+35982000.12+7694145.16+569994.12-2115890.4-342944.12</f>
        <v>68254775.49999999</v>
      </c>
      <c r="D39" s="30">
        <f>2020202.02</f>
        <v>2020202.02</v>
      </c>
      <c r="E39" s="30">
        <f>0</f>
        <v>0</v>
      </c>
    </row>
    <row r="40" spans="1:5" ht="117.75" customHeight="1">
      <c r="A40" s="9" t="s">
        <v>63</v>
      </c>
      <c r="B40" s="22" t="s">
        <v>68</v>
      </c>
      <c r="C40" s="19">
        <f>C41</f>
        <v>-188692.33</v>
      </c>
      <c r="D40" s="19">
        <f>D41</f>
        <v>0</v>
      </c>
      <c r="E40" s="19">
        <f>E41</f>
        <v>0</v>
      </c>
    </row>
    <row r="41" spans="1:5" ht="81.75" customHeight="1">
      <c r="A41" s="8" t="s">
        <v>65</v>
      </c>
      <c r="B41" s="20" t="s">
        <v>69</v>
      </c>
      <c r="C41" s="21">
        <v>-188692.33</v>
      </c>
      <c r="D41" s="21">
        <v>0</v>
      </c>
      <c r="E41" s="21">
        <v>0</v>
      </c>
    </row>
    <row r="42" spans="1:5" ht="18.75">
      <c r="A42" s="36" t="s">
        <v>50</v>
      </c>
      <c r="B42" s="36"/>
      <c r="C42" s="11">
        <f>C18+C36</f>
        <v>150386222.2</v>
      </c>
      <c r="D42" s="11">
        <f>D18+D36</f>
        <v>72938292.02</v>
      </c>
      <c r="E42" s="11">
        <f>E18+E36</f>
        <v>70390790</v>
      </c>
    </row>
    <row r="43" ht="18.75">
      <c r="E43" s="31"/>
    </row>
    <row r="44" ht="18.75">
      <c r="C44" s="32"/>
    </row>
    <row r="46" ht="18.75">
      <c r="C46" s="32"/>
    </row>
  </sheetData>
  <sheetProtection/>
  <mergeCells count="16">
    <mergeCell ref="B8:E8"/>
    <mergeCell ref="A42:B42"/>
    <mergeCell ref="A15:A16"/>
    <mergeCell ref="B15:B16"/>
    <mergeCell ref="C15:E15"/>
    <mergeCell ref="B10:E10"/>
    <mergeCell ref="B9:E9"/>
    <mergeCell ref="A12:E12"/>
    <mergeCell ref="A13:E13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2023-01-09T06:28:14Z</dcterms:modified>
  <cp:category/>
  <cp:version/>
  <cp:contentType/>
  <cp:contentStatus/>
</cp:coreProperties>
</file>