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разд'!$A$12</definedName>
  </definedNames>
  <calcPr fullCalcOnLoad="1"/>
</workbook>
</file>

<file path=xl/sharedStrings.xml><?xml version="1.0" encoding="utf-8"?>
<sst xmlns="http://schemas.openxmlformats.org/spreadsheetml/2006/main" count="69" uniqueCount="69">
  <si>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</si>
  <si>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</si>
  <si>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</si>
  <si>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</si>
  <si>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</si>
  <si>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</si>
  <si>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</si>
  <si>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</si>
  <si>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</si>
  <si>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</si>
  <si>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</si>
  <si>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</si>
  <si>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</si>
  <si>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</si>
  <si>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</si>
  <si>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</si>
  <si>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</si>
  <si>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</si>
  <si>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</si>
  <si>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</si>
  <si>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</si>
  <si>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</si>
  <si>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</si>
  <si>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</si>
  <si>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</si>
  <si>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</si>
  <si>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</si>
  <si>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</si>
  <si>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</si>
  <si>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</si>
  <si>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</si>
  <si>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</si>
  <si>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</si>
  <si>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</si>
  <si>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</si>
  <si>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</si>
  <si>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</si>
  <si>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</si>
  <si>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</si>
  <si>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</si>
  <si>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</si>
  <si>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</si>
  <si>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</si>
  <si>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</si>
  <si>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</si>
  <si>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</si>
  <si>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</si>
  <si>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</si>
  <si>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</si>
  <si>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</si>
  <si>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</si>
  <si>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</si>
  <si>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</si>
  <si>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</si>
  <si>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</si>
  <si>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</si>
  <si>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</si>
  <si>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</si>
  <si>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</si>
  <si>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</si>
  <si>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</si>
  <si>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 xml:space="preserve">
Профессиональная подготовка, переподготовка и повышение квалификации</t>
  </si>
  <si>
    <t>2025 год</t>
  </si>
  <si>
    <t>Ивановской области</t>
  </si>
  <si>
    <t>Приложение № 8</t>
  </si>
  <si>
    <t>"О бюджете Южского       
городского поселения       
на 2024 год и на плановый       
период 2025 и 2026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</si>
  <si>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2024 год и на плановый период 2025 и 2026 годов   </t>
  </si>
  <si>
    <t>2026 год</t>
  </si>
  <si>
    <r>
      <t>от</t>
    </r>
    <r>
      <rPr>
        <u val="single"/>
        <sz val="14"/>
        <rFont val="Times New Roman"/>
        <family val="1"/>
      </rPr>
      <t xml:space="preserve"> 21.12.2023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77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</si>
</sst>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4" width="19.140625" style="2" customWidth="1"/>
    <col min="5" max="5" width="19.421875" style="2" customWidth="1"/>
    <col min="6" max="16384" width="9.140625" style="2" customWidth="1"/>
  </cols>
  <sheetData>
    <row r="1" spans="1:5" ht="18.75">
      <c r="A1" s="22" t="s">
        <v>64</v>
      </c>
      <c r="B1" s="22"/>
      <c r="C1" s="22"/>
      <c r="D1" s="22"/>
      <c r="E1" s="22"/>
    </row>
    <row r="2" spans="1:5" ht="18.75">
      <c r="A2" s="22" t="s">
        <v>52</v>
      </c>
      <c r="B2" s="22"/>
      <c r="C2" s="22"/>
      <c r="D2" s="22"/>
      <c r="E2" s="22"/>
    </row>
    <row r="3" spans="1:5" ht="18.75">
      <c r="A3" s="22" t="s">
        <v>17</v>
      </c>
      <c r="B3" s="22"/>
      <c r="C3" s="22"/>
      <c r="D3" s="22"/>
      <c r="E3" s="22"/>
    </row>
    <row r="4" spans="1:5" ht="18.75">
      <c r="A4" s="22" t="s">
        <v>18</v>
      </c>
      <c r="B4" s="22"/>
      <c r="C4" s="22"/>
      <c r="D4" s="22"/>
      <c r="E4" s="22"/>
    </row>
    <row r="5" spans="1:5" ht="18.75">
      <c r="A5" s="22" t="s">
        <v>19</v>
      </c>
      <c r="B5" s="22"/>
      <c r="C5" s="22"/>
      <c r="D5" s="22"/>
      <c r="E5" s="22"/>
    </row>
    <row r="6" spans="1:5" ht="18.75">
      <c r="A6" s="22" t="s">
        <v>63</v>
      </c>
      <c r="B6" s="22"/>
      <c r="C6" s="22"/>
      <c r="D6" s="22"/>
      <c r="E6" s="22"/>
    </row>
    <row r="7" spans="1:5" ht="75" customHeight="1">
      <c r="A7" s="26" t="s">
        <v>65</v>
      </c>
      <c r="B7" s="26"/>
      <c r="C7" s="26"/>
      <c r="D7" s="26"/>
      <c r="E7" s="26"/>
    </row>
    <row r="8" spans="1:5" ht="20.25" customHeight="1">
      <c r="A8" s="22" t="s">
        <v>68</v>
      </c>
      <c r="B8" s="22"/>
      <c r="C8" s="22"/>
      <c r="D8" s="22"/>
      <c r="E8" s="22"/>
    </row>
    <row r="9" ht="18.75">
      <c r="A9" s="1"/>
    </row>
    <row r="10" spans="1:5" ht="38.25" customHeight="1">
      <c r="A10" s="25" t="s">
        <v>66</v>
      </c>
      <c r="B10" s="25"/>
      <c r="C10" s="25"/>
      <c r="D10" s="25"/>
      <c r="E10" s="25"/>
    </row>
    <row r="11" spans="1:5" s="6" customFormat="1" ht="10.5" customHeight="1">
      <c r="A11" s="3"/>
      <c r="B11" s="4"/>
      <c r="C11" s="5"/>
      <c r="D11" s="5"/>
      <c r="E11" s="5"/>
    </row>
    <row r="12" spans="1:5" ht="19.5" customHeight="1">
      <c r="A12" s="27" t="s">
        <v>0</v>
      </c>
      <c r="B12" s="28" t="s">
        <v>1</v>
      </c>
      <c r="C12" s="27" t="s">
        <v>2</v>
      </c>
      <c r="D12" s="27"/>
      <c r="E12" s="27"/>
    </row>
    <row r="13" spans="1:5" ht="18.75" customHeight="1">
      <c r="A13" s="27"/>
      <c r="B13" s="29"/>
      <c r="C13" s="9" t="s">
        <v>57</v>
      </c>
      <c r="D13" s="9" t="s">
        <v>62</v>
      </c>
      <c r="E13" s="9" t="s">
        <v>67</v>
      </c>
    </row>
    <row r="14" spans="1:5" ht="18.75">
      <c r="A14" s="7">
        <v>1</v>
      </c>
      <c r="B14" s="8">
        <v>2</v>
      </c>
      <c r="C14" s="9">
        <v>3</v>
      </c>
      <c r="D14" s="9">
        <v>4</v>
      </c>
      <c r="E14" s="9">
        <v>5</v>
      </c>
    </row>
    <row r="15" spans="1:5" s="13" customFormat="1" ht="20.25" customHeight="1">
      <c r="A15" s="10" t="s">
        <v>12</v>
      </c>
      <c r="B15" s="11" t="s">
        <v>40</v>
      </c>
      <c r="C15" s="12">
        <f>SUM(C16:C20)</f>
        <v>8963520.68</v>
      </c>
      <c r="D15" s="12">
        <f>SUM(D16:D20)</f>
        <v>8896084.68</v>
      </c>
      <c r="E15" s="12">
        <f>SUM(E16:E20)</f>
        <v>8892484.68</v>
      </c>
    </row>
    <row r="16" spans="1:5" s="18" customFormat="1" ht="57.75" customHeight="1">
      <c r="A16" s="14" t="s">
        <v>13</v>
      </c>
      <c r="B16" s="15" t="s">
        <v>3</v>
      </c>
      <c r="C16" s="16">
        <f>1112441</f>
        <v>1112441</v>
      </c>
      <c r="D16" s="16">
        <f>1112441</f>
        <v>1112441</v>
      </c>
      <c r="E16" s="17">
        <f>1112441</f>
        <v>1112441</v>
      </c>
    </row>
    <row r="17" spans="1:5" ht="75">
      <c r="A17" s="14" t="s">
        <v>14</v>
      </c>
      <c r="B17" s="15" t="s">
        <v>39</v>
      </c>
      <c r="C17" s="16">
        <f>1983076.75-12564</f>
        <v>1970512.75</v>
      </c>
      <c r="D17" s="16">
        <f>1983076.75</f>
        <v>1983076.75</v>
      </c>
      <c r="E17" s="17">
        <f>1983076.75</f>
        <v>1983076.75</v>
      </c>
    </row>
    <row r="18" spans="1:5" ht="83.25" customHeight="1">
      <c r="A18" s="14" t="s">
        <v>58</v>
      </c>
      <c r="B18" s="15" t="s">
        <v>59</v>
      </c>
      <c r="C18" s="16">
        <f>3600</f>
        <v>3600</v>
      </c>
      <c r="D18" s="16">
        <f>3600</f>
        <v>3600</v>
      </c>
      <c r="E18" s="17">
        <f>0</f>
        <v>0</v>
      </c>
    </row>
    <row r="19" spans="1:5" ht="18.75">
      <c r="A19" s="14" t="s">
        <v>15</v>
      </c>
      <c r="B19" s="15" t="s">
        <v>4</v>
      </c>
      <c r="C19" s="16">
        <f>300000</f>
        <v>300000</v>
      </c>
      <c r="D19" s="16">
        <f>300000</f>
        <v>300000</v>
      </c>
      <c r="E19" s="17">
        <f>300000</f>
        <v>300000</v>
      </c>
    </row>
    <row r="20" spans="1:5" ht="18.75">
      <c r="A20" s="14" t="s">
        <v>16</v>
      </c>
      <c r="B20" s="15" t="s">
        <v>41</v>
      </c>
      <c r="C20" s="16">
        <f>5576966.93</f>
        <v>5576966.93</v>
      </c>
      <c r="D20" s="16">
        <f>5496966.93</f>
        <v>5496966.93</v>
      </c>
      <c r="E20" s="17">
        <f>5496966.93</f>
        <v>5496966.93</v>
      </c>
    </row>
    <row r="21" spans="1:5" ht="56.25">
      <c r="A21" s="10" t="s">
        <v>20</v>
      </c>
      <c r="B21" s="11" t="s">
        <v>42</v>
      </c>
      <c r="C21" s="12">
        <f>SUM(C22:C24)</f>
        <v>523500</v>
      </c>
      <c r="D21" s="12">
        <f>SUM(D22:D24)</f>
        <v>473500</v>
      </c>
      <c r="E21" s="12">
        <f>SUM(E22:E24)</f>
        <v>473500</v>
      </c>
    </row>
    <row r="22" spans="1:5" s="18" customFormat="1" ht="23.25" customHeight="1">
      <c r="A22" s="14" t="s">
        <v>21</v>
      </c>
      <c r="B22" s="15" t="s">
        <v>55</v>
      </c>
      <c r="C22" s="16">
        <f>12000</f>
        <v>12000</v>
      </c>
      <c r="D22" s="16">
        <f>12000</f>
        <v>12000</v>
      </c>
      <c r="E22" s="17">
        <f>12000</f>
        <v>12000</v>
      </c>
    </row>
    <row r="23" spans="1:5" ht="76.5" customHeight="1">
      <c r="A23" s="14" t="s">
        <v>22</v>
      </c>
      <c r="B23" s="15" t="s">
        <v>56</v>
      </c>
      <c r="C23" s="16">
        <f>311500</f>
        <v>311500</v>
      </c>
      <c r="D23" s="16">
        <f>261500</f>
        <v>261500</v>
      </c>
      <c r="E23" s="17">
        <f>261500</f>
        <v>261500</v>
      </c>
    </row>
    <row r="24" spans="1:5" ht="56.25">
      <c r="A24" s="14" t="s">
        <v>36</v>
      </c>
      <c r="B24" s="15" t="s">
        <v>37</v>
      </c>
      <c r="C24" s="16">
        <f>200000</f>
        <v>200000</v>
      </c>
      <c r="D24" s="16">
        <f>200000</f>
        <v>200000</v>
      </c>
      <c r="E24" s="17">
        <f>200000</f>
        <v>200000</v>
      </c>
    </row>
    <row r="25" spans="1:5" ht="23.25" customHeight="1">
      <c r="A25" s="10" t="s">
        <v>23</v>
      </c>
      <c r="B25" s="11" t="s">
        <v>43</v>
      </c>
      <c r="C25" s="12">
        <f>SUM(C26:C29)</f>
        <v>43894678.730000004</v>
      </c>
      <c r="D25" s="12">
        <f>SUM(D26:D29)</f>
        <v>43632465.39</v>
      </c>
      <c r="E25" s="12">
        <f>SUM(E26:E29)</f>
        <v>50490060.94</v>
      </c>
    </row>
    <row r="26" spans="1:5" ht="23.25" customHeight="1">
      <c r="A26" s="14" t="s">
        <v>53</v>
      </c>
      <c r="B26" s="15" t="s">
        <v>54</v>
      </c>
      <c r="C26" s="16">
        <f>340000</f>
        <v>340000</v>
      </c>
      <c r="D26" s="16">
        <f>340000</f>
        <v>340000</v>
      </c>
      <c r="E26" s="16">
        <f>340000</f>
        <v>340000</v>
      </c>
    </row>
    <row r="27" spans="1:5" ht="18.75">
      <c r="A27" s="14" t="s">
        <v>24</v>
      </c>
      <c r="B27" s="15" t="s">
        <v>5</v>
      </c>
      <c r="C27" s="16">
        <f>3860422.67</f>
        <v>3860422.67</v>
      </c>
      <c r="D27" s="16">
        <f>3514208.08</f>
        <v>3514208.08</v>
      </c>
      <c r="E27" s="17">
        <f>3514208.08</f>
        <v>3514208.08</v>
      </c>
    </row>
    <row r="28" spans="1:5" ht="18.75">
      <c r="A28" s="14" t="s">
        <v>25</v>
      </c>
      <c r="B28" s="15" t="s">
        <v>44</v>
      </c>
      <c r="C28" s="16">
        <f>39634256.06</f>
        <v>39634256.06</v>
      </c>
      <c r="D28" s="16">
        <f>41133006.31-2168717+773300-19332</f>
        <v>39718257.31</v>
      </c>
      <c r="E28" s="17">
        <f>29739053.04+17529219.82-4541820+4052000-202600</f>
        <v>46575852.86</v>
      </c>
    </row>
    <row r="29" spans="1:5" ht="37.5">
      <c r="A29" s="14" t="s">
        <v>26</v>
      </c>
      <c r="B29" s="15" t="s">
        <v>38</v>
      </c>
      <c r="C29" s="16">
        <f>60000</f>
        <v>60000</v>
      </c>
      <c r="D29" s="16">
        <f>60000</f>
        <v>60000</v>
      </c>
      <c r="E29" s="17">
        <f>60000</f>
        <v>60000</v>
      </c>
    </row>
    <row r="30" spans="1:5" ht="37.5">
      <c r="A30" s="10" t="s">
        <v>27</v>
      </c>
      <c r="B30" s="11" t="s">
        <v>45</v>
      </c>
      <c r="C30" s="12">
        <f>SUM(C31:C33)</f>
        <v>42654334.83</v>
      </c>
      <c r="D30" s="12">
        <f>SUM(D31:D33)</f>
        <v>24467079.38</v>
      </c>
      <c r="E30" s="12">
        <f>SUM(E31:E33)</f>
        <v>24467079.32</v>
      </c>
    </row>
    <row r="31" spans="1:5" ht="18.75">
      <c r="A31" s="14" t="s">
        <v>29</v>
      </c>
      <c r="B31" s="19" t="s">
        <v>31</v>
      </c>
      <c r="C31" s="16">
        <f>1417179.2</f>
        <v>1417179.2</v>
      </c>
      <c r="D31" s="16">
        <f>1717179.2</f>
        <v>1717179.2</v>
      </c>
      <c r="E31" s="17">
        <f>1717179.2</f>
        <v>1717179.2</v>
      </c>
    </row>
    <row r="32" spans="1:5" ht="18.75">
      <c r="A32" s="14" t="s">
        <v>28</v>
      </c>
      <c r="B32" s="15" t="s">
        <v>6</v>
      </c>
      <c r="C32" s="16">
        <f>3323844.79+7985182.67</f>
        <v>11309027.46</v>
      </c>
      <c r="D32" s="16">
        <f>2903572</f>
        <v>2903572</v>
      </c>
      <c r="E32" s="17">
        <f>2903572</f>
        <v>2903572</v>
      </c>
    </row>
    <row r="33" spans="1:5" ht="18.75">
      <c r="A33" s="14" t="s">
        <v>30</v>
      </c>
      <c r="B33" s="15" t="s">
        <v>46</v>
      </c>
      <c r="C33" s="16">
        <f>26928128.17+3000000</f>
        <v>29928128.17</v>
      </c>
      <c r="D33" s="16">
        <f>19846328.18</f>
        <v>19846328.18</v>
      </c>
      <c r="E33" s="17">
        <f>19846328.12</f>
        <v>19846328.12</v>
      </c>
    </row>
    <row r="34" spans="1:5" ht="18.75">
      <c r="A34" s="10" t="s">
        <v>32</v>
      </c>
      <c r="B34" s="11" t="s">
        <v>7</v>
      </c>
      <c r="C34" s="12">
        <f>C36+C35</f>
        <v>38720</v>
      </c>
      <c r="D34" s="12">
        <f>D36+D35</f>
        <v>38720</v>
      </c>
      <c r="E34" s="12">
        <f>E36+E35</f>
        <v>38720</v>
      </c>
    </row>
    <row r="35" spans="1:5" ht="0.75" customHeight="1" hidden="1">
      <c r="A35" s="14" t="s">
        <v>60</v>
      </c>
      <c r="B35" s="20" t="s">
        <v>61</v>
      </c>
      <c r="C35" s="16"/>
      <c r="D35" s="16"/>
      <c r="E35" s="16"/>
    </row>
    <row r="36" spans="1:5" ht="18.75">
      <c r="A36" s="14" t="s">
        <v>33</v>
      </c>
      <c r="B36" s="15" t="s">
        <v>8</v>
      </c>
      <c r="C36" s="16">
        <f>38720</f>
        <v>38720</v>
      </c>
      <c r="D36" s="16">
        <f>38720</f>
        <v>38720</v>
      </c>
      <c r="E36" s="17">
        <f>38720</f>
        <v>38720</v>
      </c>
    </row>
    <row r="37" spans="1:5" ht="18.75">
      <c r="A37" s="10" t="s">
        <v>34</v>
      </c>
      <c r="B37" s="11" t="s">
        <v>47</v>
      </c>
      <c r="C37" s="12">
        <f>C38</f>
        <v>30244480.25</v>
      </c>
      <c r="D37" s="12">
        <f>D38</f>
        <v>21643959.18</v>
      </c>
      <c r="E37" s="12">
        <f>E38</f>
        <v>21343959.18</v>
      </c>
    </row>
    <row r="38" spans="1:5" ht="18.75">
      <c r="A38" s="14" t="s">
        <v>35</v>
      </c>
      <c r="B38" s="15" t="s">
        <v>48</v>
      </c>
      <c r="C38" s="16">
        <f>21661359.18+803473.68-1121650.92+8901298.31</f>
        <v>30244480.25</v>
      </c>
      <c r="D38" s="16">
        <f>21643959.18</f>
        <v>21643959.18</v>
      </c>
      <c r="E38" s="17">
        <f>21343959.18</f>
        <v>21343959.18</v>
      </c>
    </row>
    <row r="39" spans="1:5" ht="18.75">
      <c r="A39" s="10">
        <v>1000</v>
      </c>
      <c r="B39" s="11" t="s">
        <v>49</v>
      </c>
      <c r="C39" s="12">
        <f>SUM(C40:C41)</f>
        <v>1784677.99</v>
      </c>
      <c r="D39" s="12">
        <f>SUM(D40:D41)</f>
        <v>1784677.99</v>
      </c>
      <c r="E39" s="12">
        <f>SUM(E40:E41)</f>
        <v>1784677.99</v>
      </c>
    </row>
    <row r="40" spans="1:5" ht="18.75">
      <c r="A40" s="14">
        <v>1001</v>
      </c>
      <c r="B40" s="15" t="s">
        <v>9</v>
      </c>
      <c r="C40" s="16">
        <f>256609.8</f>
        <v>256609.8</v>
      </c>
      <c r="D40" s="16">
        <f>256609.8</f>
        <v>256609.8</v>
      </c>
      <c r="E40" s="17">
        <f>256609.8</f>
        <v>256609.8</v>
      </c>
    </row>
    <row r="41" spans="1:5" ht="18.75">
      <c r="A41" s="14">
        <v>1003</v>
      </c>
      <c r="B41" s="15" t="s">
        <v>50</v>
      </c>
      <c r="C41" s="16">
        <f>1528068.19</f>
        <v>1528068.19</v>
      </c>
      <c r="D41" s="16">
        <f>1528068.19</f>
        <v>1528068.19</v>
      </c>
      <c r="E41" s="17">
        <f>1528068.19</f>
        <v>1528068.19</v>
      </c>
    </row>
    <row r="42" spans="1:5" ht="18.75">
      <c r="A42" s="10">
        <v>1100</v>
      </c>
      <c r="B42" s="11" t="s">
        <v>10</v>
      </c>
      <c r="C42" s="12">
        <f>C43</f>
        <v>77000</v>
      </c>
      <c r="D42" s="12">
        <f>D43</f>
        <v>182717.71</v>
      </c>
      <c r="E42" s="12">
        <f>E43</f>
        <v>182717.71</v>
      </c>
    </row>
    <row r="43" spans="1:5" ht="18.75">
      <c r="A43" s="14">
        <v>1102</v>
      </c>
      <c r="B43" s="15" t="s">
        <v>11</v>
      </c>
      <c r="C43" s="16">
        <f>77000</f>
        <v>77000</v>
      </c>
      <c r="D43" s="16">
        <f>182717.71</f>
        <v>182717.71</v>
      </c>
      <c r="E43" s="17">
        <f>182717.71</f>
        <v>182717.71</v>
      </c>
    </row>
    <row r="44" spans="1:5" ht="23.25" customHeight="1">
      <c r="A44" s="23" t="s">
        <v>51</v>
      </c>
      <c r="B44" s="24"/>
      <c r="C44" s="12">
        <f>C15+C21+C25+C30+C34+C37+C39+C42</f>
        <v>128180912.48</v>
      </c>
      <c r="D44" s="12">
        <f>D15+D21+D25+D30+D34+D37+D39+D42</f>
        <v>101119204.32999998</v>
      </c>
      <c r="E44" s="12">
        <f>E15+E21+E25+E30+E34+E37+E39+E42</f>
        <v>107673199.82</v>
      </c>
    </row>
    <row r="45" spans="1:5" s="18" customFormat="1" ht="17.25" customHeight="1">
      <c r="A45" s="2"/>
      <c r="B45" s="2"/>
      <c r="C45" s="2"/>
      <c r="D45" s="2"/>
      <c r="E45" s="21"/>
    </row>
  </sheetData>
  <sheetProtection/>
  <mergeCells count="13">
    <mergeCell ref="A4:E4"/>
    <mergeCell ref="C12:E12"/>
    <mergeCell ref="A6:E6"/>
    <mergeCell ref="A1:E1"/>
    <mergeCell ref="A5:E5"/>
    <mergeCell ref="A3:E3"/>
    <mergeCell ref="A44:B44"/>
    <mergeCell ref="A10:E10"/>
    <mergeCell ref="A7:E7"/>
    <mergeCell ref="A8:E8"/>
    <mergeCell ref="A12:A13"/>
    <mergeCell ref="A2:E2"/>
    <mergeCell ref="B12:B13"/>
  </mergeCells>
  <printOptions/>
  <pageMargins left="0.984251968503937" right="0.1968503937007874" top="0.3937007874015748" bottom="0.1968503937007874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2023-12-21T06:19:07Z</dcterms:modified>
  <cp:category/>
  <cp:version/>
  <cp:contentType/>
  <cp:contentStatus/>
</cp:coreProperties>
</file>