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<sst xmlns="http://schemas.openxmlformats.org/spreadsheetml/2006/main" count="212" uniqueCount="192">
  <si>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</si>
  <si>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</si>
  <si>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</si>
  <si>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</si>
  <si>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</si>
  <si>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</si>
  <si>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</si>
  <si>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</si>
  <si>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</si>
  <si>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</si>
  <si>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</si>
  <si>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</si>
  <si>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</si>
  <si>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</si>
  <si>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</si>
  <si>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</si>
  <si>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</si>
  <si>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</si>
  <si>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</si>
  <si>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</si>
  <si>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</si>
  <si>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</si>
  <si>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</si>
  <si>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</si>
  <si>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</si>
  <si>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</si>
  <si>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</si>
  <si>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</si>
  <si>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</si>
  <si>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</si>
  <si>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</si>
  <si>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</si>
  <si>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</si>
  <si>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</si>
  <si>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</si>
  <si>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</si>
  <si>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</si>
  <si>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</si>
  <si>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</si>
  <si>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</si>
  <si>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</si>
  <si>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</si>
  <si>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</si>
  <si>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</si>
  <si>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</si>
  <si>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</si>
  <si>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</si>
  <si>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</si>
  <si>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</si>
  <si>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</si>
  <si>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</si>
  <si>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</si>
  <si>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</si>
  <si>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</si>
  <si>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</si>
  <si>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</si>
  <si>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</si>
  <si>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</si>
  <si>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</si>
  <si>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</si>
  <si>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</si>
  <si>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</si>
  <si>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</si>
  <si>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</si>
  <si>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</si>
  <si>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</si>
  <si>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</si>
  <si>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</si>
  <si>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</si>
  <si>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</si>
  <si>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</si>
  <si>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</si>
  <si>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</si>
  <si>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</si>
  <si>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</si>
  <si>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</si>
  <si>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</si>
  <si>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</si>
  <si>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</si>
  <si>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</si>
  <si>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</si>
  <si>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</si>
  <si>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</si>
  <si>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</si>
  <si>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</si>
  <si>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</si>
  <si>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</si>
  <si>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</si>
  <si>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</si>
  <si>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</si>
  <si>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</si>
  <si>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</si>
  <si>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</si>
  <si>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</si>
  <si>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</si>
  <si>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</si>
  <si>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</si>
  <si>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</si>
  <si>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</si>
  <si>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</si>
  <si>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</si>
  <si>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</si>
  <si>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</si>
  <si>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</si>
  <si>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</si>
  <si>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</si>
  <si>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</si>
  <si>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</si>
  <si>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</si>
  <si>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</si>
  <si>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</si>
  <si>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</si>
  <si>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</si>
  <si>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</si>
  <si>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</si>
  <si>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</si>
  <si>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</si>
  <si>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</si>
  <si>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</si>
  <si>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</si>
  <si>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</si>
  <si>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</si>
  <si>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</si>
  <si>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</si>
  <si>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</si>
  <si>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</si>
  <si>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</si>
  <si>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</si>
  <si>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</si>
  <si>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</si>
  <si>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</si>
  <si>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</si>
  <si>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</si>
  <si>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</si>
  <si>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</si>
  <si>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</si>
  <si>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</si>
  <si>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</si>
  <si>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</si>
  <si>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</si>
  <si>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</si>
  <si>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</si>
  <si>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</si>
  <si>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</si>
  <si>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</si>
  <si>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</si>
  <si>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</si>
  <si>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</si>
  <si>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</si>
  <si>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</si>
  <si>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</si>
  <si>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</si>
  <si>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</si>
  <si>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</si>
  <si>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</si>
  <si>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</si>
  <si>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</si>
  <si>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</si>
  <si>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</si>
  <si>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</si>
  <si>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</si>
  <si>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</si>
  <si>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</si>
  <si>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</si>
  <si>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</si>
  <si>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</si>
  <si>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</si>
  <si>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</si>
  <si>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</si>
  <si>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</si>
  <si>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</si>
  <si>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</si>
  <si>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</si>
  <si>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</si>
  <si>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</si>
  <si>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</si>
  <si>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</si>
  <si>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</si>
  <si>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>044 1 13 02995 13 0000 130</t>
  </si>
  <si>
    <t>Прочие доходы от компенсации затрат бюджетов городских поселений</t>
  </si>
  <si>
    <t>Прочие доходы от компенсации затрат государства</t>
  </si>
  <si>
    <t>000 1 13 02990 00 0000 130</t>
  </si>
  <si>
    <t>044 2 02 29999 13 0000 150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</si>
  <si>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</si>
  <si>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</si>
  <si>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</si>
  <si>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</si>
  <si>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</si>
  <si>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</si>
  <si>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2</t>
  </si>
  <si>
    <t>от 24.09.2021 № 57</t>
  </si>
  <si>
    <t xml:space="preserve">
"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</si>
</sst>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06">
      <selection activeCell="H112" sqref="H112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1:5" ht="18.75">
      <c r="A1" s="52" t="s">
        <v>183</v>
      </c>
      <c r="B1" s="52"/>
      <c r="C1" s="52"/>
      <c r="D1" s="52"/>
      <c r="E1" s="52"/>
    </row>
    <row r="2" spans="1:5" ht="21.75" customHeight="1">
      <c r="A2" s="52" t="s">
        <v>184</v>
      </c>
      <c r="B2" s="52"/>
      <c r="C2" s="52"/>
      <c r="D2" s="52"/>
      <c r="E2" s="52"/>
    </row>
    <row r="3" spans="1:5" ht="18.75">
      <c r="A3" s="52" t="s">
        <v>29</v>
      </c>
      <c r="B3" s="52"/>
      <c r="C3" s="52"/>
      <c r="D3" s="52"/>
      <c r="E3" s="52"/>
    </row>
    <row r="4" spans="1:5" ht="21" customHeight="1">
      <c r="A4" s="52" t="s">
        <v>185</v>
      </c>
      <c r="B4" s="52"/>
      <c r="C4" s="52"/>
      <c r="D4" s="52"/>
      <c r="E4" s="52"/>
    </row>
    <row r="5" spans="1:5" ht="78" customHeight="1">
      <c r="A5" s="52" t="s">
        <v>186</v>
      </c>
      <c r="B5" s="52"/>
      <c r="C5" s="52"/>
      <c r="D5" s="52"/>
      <c r="E5" s="52"/>
    </row>
    <row r="6" spans="1:5" ht="18.75">
      <c r="A6" s="52" t="s">
        <v>187</v>
      </c>
      <c r="B6" s="52"/>
      <c r="C6" s="52"/>
      <c r="D6" s="52"/>
      <c r="E6" s="52"/>
    </row>
    <row r="7" spans="1:5" ht="21.75" customHeight="1">
      <c r="A7" s="52" t="s">
        <v>188</v>
      </c>
      <c r="B7" s="52"/>
      <c r="C7" s="52"/>
      <c r="D7" s="52"/>
      <c r="E7" s="52"/>
    </row>
    <row r="8" spans="1:5" ht="18.75">
      <c r="A8" s="52" t="s">
        <v>190</v>
      </c>
      <c r="B8" s="52"/>
      <c r="C8" s="52"/>
      <c r="D8" s="52"/>
      <c r="E8" s="52"/>
    </row>
    <row r="10" spans="2:5" ht="18.75">
      <c r="B10" s="42" t="s">
        <v>189</v>
      </c>
      <c r="C10" s="42"/>
      <c r="D10" s="42"/>
      <c r="E10" s="42"/>
    </row>
    <row r="11" spans="2:5" ht="18.75">
      <c r="B11" s="42" t="s">
        <v>92</v>
      </c>
      <c r="C11" s="42"/>
      <c r="D11" s="42"/>
      <c r="E11" s="42"/>
    </row>
    <row r="12" spans="2:5" ht="18.75">
      <c r="B12" s="42" t="s">
        <v>67</v>
      </c>
      <c r="C12" s="42"/>
      <c r="D12" s="42"/>
      <c r="E12" s="42"/>
    </row>
    <row r="13" spans="2:5" ht="18.75" customHeight="1">
      <c r="B13" s="42" t="s">
        <v>28</v>
      </c>
      <c r="C13" s="42"/>
      <c r="D13" s="42"/>
      <c r="E13" s="42"/>
    </row>
    <row r="14" spans="2:5" ht="18.75">
      <c r="B14" s="42" t="s">
        <v>16</v>
      </c>
      <c r="C14" s="42"/>
      <c r="D14" s="42"/>
      <c r="E14" s="42"/>
    </row>
    <row r="15" spans="2:5" ht="18.75">
      <c r="B15" s="42" t="s">
        <v>17</v>
      </c>
      <c r="C15" s="42"/>
      <c r="D15" s="42"/>
      <c r="E15" s="42"/>
    </row>
    <row r="16" spans="2:5" ht="18.75">
      <c r="B16" s="42" t="s">
        <v>29</v>
      </c>
      <c r="C16" s="42"/>
      <c r="D16" s="42"/>
      <c r="E16" s="42"/>
    </row>
    <row r="17" spans="2:5" ht="18.75">
      <c r="B17" s="42" t="s">
        <v>134</v>
      </c>
      <c r="C17" s="42"/>
      <c r="D17" s="42"/>
      <c r="E17" s="42"/>
    </row>
    <row r="18" spans="2:5" ht="18.75">
      <c r="B18" s="42" t="s">
        <v>137</v>
      </c>
      <c r="C18" s="42"/>
      <c r="D18" s="42"/>
      <c r="E18" s="42"/>
    </row>
    <row r="19" spans="2:5" ht="18.75">
      <c r="B19" s="42" t="s">
        <v>148</v>
      </c>
      <c r="C19" s="42"/>
      <c r="D19" s="42"/>
      <c r="E19" s="42"/>
    </row>
    <row r="21" spans="1:5" ht="40.5" customHeight="1">
      <c r="A21" s="51" t="s">
        <v>135</v>
      </c>
      <c r="B21" s="51"/>
      <c r="C21" s="51"/>
      <c r="D21" s="51"/>
      <c r="E21" s="51"/>
    </row>
    <row r="22" spans="1:5" ht="18.75">
      <c r="A22" s="40"/>
      <c r="B22" s="40"/>
      <c r="E22" s="39" t="s">
        <v>18</v>
      </c>
    </row>
    <row r="23" spans="1:5" ht="18.75">
      <c r="A23" s="44" t="s">
        <v>93</v>
      </c>
      <c r="B23" s="46" t="s">
        <v>94</v>
      </c>
      <c r="C23" s="48" t="s">
        <v>86</v>
      </c>
      <c r="D23" s="49"/>
      <c r="E23" s="50"/>
    </row>
    <row r="24" spans="1:5" ht="39.75" customHeight="1">
      <c r="A24" s="45"/>
      <c r="B24" s="47"/>
      <c r="C24" s="5" t="s">
        <v>97</v>
      </c>
      <c r="D24" s="5" t="s">
        <v>124</v>
      </c>
      <c r="E24" s="5" t="s">
        <v>136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C27+C35+C49+C60+C71+C76+C81+C86</f>
        <v>50073847.42</v>
      </c>
      <c r="D26" s="11">
        <f>D27+D35+D49+D60+D71+D76+D81+D86</f>
        <v>47097160.82</v>
      </c>
      <c r="E26" s="11">
        <f>E27+E35+E49+E60+E71+E76+E81+E86</f>
        <v>47097160.82</v>
      </c>
    </row>
    <row r="27" spans="1:5" ht="18.75">
      <c r="A27" s="9" t="s">
        <v>59</v>
      </c>
      <c r="B27" s="12" t="s">
        <v>68</v>
      </c>
      <c r="C27" s="11">
        <f>C28</f>
        <v>39825000</v>
      </c>
      <c r="D27" s="11">
        <f>D28</f>
        <v>39450500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39825000</v>
      </c>
      <c r="D28" s="14">
        <f>D29+D31+D33</f>
        <v>39450500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39600000</v>
      </c>
      <c r="D29" s="15">
        <f>D30</f>
        <v>39075000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39600000</f>
        <v>39600000</v>
      </c>
      <c r="D30" s="16">
        <f>39075000</f>
        <v>39075000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72500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112500-20000-20000</f>
        <v>72500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152500</v>
      </c>
      <c r="D33" s="17">
        <f>D34</f>
        <v>273000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112500+20000+20000</f>
        <v>152500</v>
      </c>
      <c r="D34" s="16">
        <f>273000</f>
        <v>273000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2316660.8200000003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2316660.8200000003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111</v>
      </c>
      <c r="C37" s="18">
        <f>C39</f>
        <v>862839.35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110</v>
      </c>
      <c r="B38" s="20" t="s">
        <v>109</v>
      </c>
      <c r="C38" s="18">
        <f>C39</f>
        <v>862839.35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108</v>
      </c>
      <c r="B39" s="20" t="s">
        <v>109</v>
      </c>
      <c r="C39" s="18">
        <f>837839.35+25000</f>
        <v>862839.35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115</v>
      </c>
      <c r="C40" s="18">
        <f>C42</f>
        <v>6363.51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114</v>
      </c>
      <c r="B41" s="20" t="s">
        <v>113</v>
      </c>
      <c r="C41" s="18">
        <f>C42</f>
        <v>6363.51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112</v>
      </c>
      <c r="B42" s="20" t="s">
        <v>113</v>
      </c>
      <c r="C42" s="18">
        <f>5363.51+1000</f>
        <v>6363.51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119</v>
      </c>
      <c r="C43" s="18">
        <f aca="true" t="shared" si="0" ref="C43:E44">C44</f>
        <v>1600178.97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118</v>
      </c>
      <c r="B44" s="20" t="s">
        <v>117</v>
      </c>
      <c r="C44" s="18">
        <f t="shared" si="0"/>
        <v>1600178.97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116</v>
      </c>
      <c r="B45" s="20" t="s">
        <v>117</v>
      </c>
      <c r="C45" s="18">
        <f>1625178.97-25000</f>
        <v>1600178.97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123</v>
      </c>
      <c r="C46" s="18">
        <f aca="true" t="shared" si="1" ref="C46:E47">C47</f>
        <v>-152721.01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122</v>
      </c>
      <c r="B47" s="20" t="s">
        <v>121</v>
      </c>
      <c r="C47" s="18">
        <f t="shared" si="1"/>
        <v>-152721.01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120</v>
      </c>
      <c r="B48" s="20" t="s">
        <v>121</v>
      </c>
      <c r="C48" s="18">
        <f>-151721.01-1000</f>
        <v>-152721.01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4050693.21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950693.21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950693.21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925000+25693.21</f>
        <v>950693.21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3100000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1450000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1450000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1450000</f>
        <v>1450000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1650000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1650000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1650000</f>
        <v>1650000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2740375.24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84</v>
      </c>
      <c r="C61" s="18">
        <f>C62+C65+C68</f>
        <v>2740375.24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750000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750000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87</v>
      </c>
      <c r="B64" s="22" t="s">
        <v>74</v>
      </c>
      <c r="C64" s="15">
        <f>700000+50000</f>
        <v>750000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154178.71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154178.71</v>
      </c>
      <c r="D66" s="18">
        <f>SUM(D67:D67)</f>
        <v>90000</v>
      </c>
      <c r="E66" s="18">
        <f>SUM(E67:E67)</f>
        <v>90000</v>
      </c>
    </row>
    <row r="67" spans="1:5" ht="150">
      <c r="A67" s="8" t="s">
        <v>125</v>
      </c>
      <c r="B67" s="13" t="s">
        <v>77</v>
      </c>
      <c r="C67" s="18">
        <f>90000+200+395.03+17112.75+25343.06+8503.62+12624.25</f>
        <v>154178.71</v>
      </c>
      <c r="D67" s="18">
        <f>90000</f>
        <v>90000</v>
      </c>
      <c r="E67" s="18">
        <f>90000</f>
        <v>90000</v>
      </c>
    </row>
    <row r="68" spans="1:5" ht="171.75" customHeight="1">
      <c r="A68" s="8" t="s">
        <v>15</v>
      </c>
      <c r="B68" s="22" t="s">
        <v>149</v>
      </c>
      <c r="C68" s="18">
        <f>C69</f>
        <v>1836196.53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78</v>
      </c>
      <c r="C69" s="18">
        <f>SUM(C70:C70)</f>
        <v>1836196.53</v>
      </c>
      <c r="D69" s="18">
        <f>SUM(D70:D70)</f>
        <v>500000</v>
      </c>
      <c r="E69" s="18">
        <f>SUM(E70:E70)</f>
        <v>500000</v>
      </c>
    </row>
    <row r="70" spans="1:5" ht="132.75" customHeight="1">
      <c r="A70" s="8" t="s">
        <v>126</v>
      </c>
      <c r="B70" s="13" t="s">
        <v>79</v>
      </c>
      <c r="C70" s="18">
        <f>800000+20000+142156.47+34806.05+50000+789234.01</f>
        <v>1836196.53</v>
      </c>
      <c r="D70" s="18">
        <f>500000</f>
        <v>500000</v>
      </c>
      <c r="E70" s="18">
        <f>500000</f>
        <v>500000</v>
      </c>
    </row>
    <row r="71" spans="1:5" ht="81" customHeight="1">
      <c r="A71" s="9" t="s">
        <v>173</v>
      </c>
      <c r="B71" s="36" t="s">
        <v>174</v>
      </c>
      <c r="C71" s="19">
        <f aca="true" t="shared" si="6" ref="C71:E74">C72</f>
        <v>769946.12</v>
      </c>
      <c r="D71" s="19">
        <f t="shared" si="6"/>
        <v>0</v>
      </c>
      <c r="E71" s="19">
        <f t="shared" si="6"/>
        <v>0</v>
      </c>
    </row>
    <row r="72" spans="1:5" ht="41.25" customHeight="1">
      <c r="A72" s="8" t="s">
        <v>175</v>
      </c>
      <c r="B72" s="13" t="s">
        <v>176</v>
      </c>
      <c r="C72" s="18">
        <f t="shared" si="6"/>
        <v>769946.12</v>
      </c>
      <c r="D72" s="18">
        <f t="shared" si="6"/>
        <v>0</v>
      </c>
      <c r="E72" s="18">
        <f t="shared" si="6"/>
        <v>0</v>
      </c>
    </row>
    <row r="73" spans="1:5" ht="41.25" customHeight="1">
      <c r="A73" s="8" t="s">
        <v>181</v>
      </c>
      <c r="B73" s="13" t="s">
        <v>180</v>
      </c>
      <c r="C73" s="18">
        <f t="shared" si="6"/>
        <v>769946.12</v>
      </c>
      <c r="D73" s="18">
        <f t="shared" si="6"/>
        <v>0</v>
      </c>
      <c r="E73" s="18">
        <f t="shared" si="6"/>
        <v>0</v>
      </c>
    </row>
    <row r="74" spans="1:5" ht="41.25" customHeight="1">
      <c r="A74" s="8" t="s">
        <v>177</v>
      </c>
      <c r="B74" s="13" t="s">
        <v>179</v>
      </c>
      <c r="C74" s="18">
        <f t="shared" si="6"/>
        <v>769946.12</v>
      </c>
      <c r="D74" s="18">
        <f t="shared" si="6"/>
        <v>0</v>
      </c>
      <c r="E74" s="18">
        <f t="shared" si="6"/>
        <v>0</v>
      </c>
    </row>
    <row r="75" spans="1:5" ht="43.5" customHeight="1">
      <c r="A75" s="8" t="s">
        <v>178</v>
      </c>
      <c r="B75" s="13" t="s">
        <v>179</v>
      </c>
      <c r="C75" s="18">
        <f>38923.52+731022.6</f>
        <v>769946.12</v>
      </c>
      <c r="D75" s="18">
        <v>0</v>
      </c>
      <c r="E75" s="18">
        <v>0</v>
      </c>
    </row>
    <row r="76" spans="1:5" ht="56.25">
      <c r="A76" s="9" t="s">
        <v>63</v>
      </c>
      <c r="B76" s="10" t="s">
        <v>80</v>
      </c>
      <c r="C76" s="19">
        <f>C77</f>
        <v>310491.47</v>
      </c>
      <c r="D76" s="19">
        <f>D77</f>
        <v>40000</v>
      </c>
      <c r="E76" s="19">
        <f>E77</f>
        <v>40000</v>
      </c>
    </row>
    <row r="77" spans="1:5" s="21" customFormat="1" ht="75">
      <c r="A77" s="8" t="s">
        <v>64</v>
      </c>
      <c r="B77" s="13" t="s">
        <v>81</v>
      </c>
      <c r="C77" s="18">
        <f>C78</f>
        <v>310491.47</v>
      </c>
      <c r="D77" s="18">
        <f aca="true" t="shared" si="7" ref="D77:E79">D78</f>
        <v>40000</v>
      </c>
      <c r="E77" s="18">
        <f t="shared" si="7"/>
        <v>40000</v>
      </c>
    </row>
    <row r="78" spans="1:5" ht="75">
      <c r="A78" s="8" t="s">
        <v>65</v>
      </c>
      <c r="B78" s="24" t="s">
        <v>82</v>
      </c>
      <c r="C78" s="18">
        <f>C79</f>
        <v>310491.47</v>
      </c>
      <c r="D78" s="18">
        <f t="shared" si="7"/>
        <v>40000</v>
      </c>
      <c r="E78" s="18">
        <f t="shared" si="7"/>
        <v>40000</v>
      </c>
    </row>
    <row r="79" spans="1:5" ht="93.75">
      <c r="A79" s="8" t="s">
        <v>66</v>
      </c>
      <c r="B79" s="13" t="s">
        <v>85</v>
      </c>
      <c r="C79" s="18">
        <f>C80</f>
        <v>310491.47</v>
      </c>
      <c r="D79" s="18">
        <f t="shared" si="7"/>
        <v>40000</v>
      </c>
      <c r="E79" s="18">
        <f t="shared" si="7"/>
        <v>40000</v>
      </c>
    </row>
    <row r="80" spans="1:5" ht="93.75">
      <c r="A80" s="25" t="s">
        <v>88</v>
      </c>
      <c r="B80" s="13" t="s">
        <v>83</v>
      </c>
      <c r="C80" s="35">
        <f>40000+39000+6600+5351.58+179663+1572.86+38304.03</f>
        <v>310491.47</v>
      </c>
      <c r="D80" s="26">
        <f>40000</f>
        <v>40000</v>
      </c>
      <c r="E80" s="26">
        <f>40000</f>
        <v>40000</v>
      </c>
    </row>
    <row r="81" spans="1:6" ht="37.5">
      <c r="A81" s="9" t="s">
        <v>151</v>
      </c>
      <c r="B81" s="36" t="s">
        <v>152</v>
      </c>
      <c r="C81" s="37">
        <f aca="true" t="shared" si="8" ref="C81:E82">C82</f>
        <v>30000</v>
      </c>
      <c r="D81" s="37">
        <f t="shared" si="8"/>
        <v>0</v>
      </c>
      <c r="E81" s="37">
        <f t="shared" si="8"/>
        <v>0</v>
      </c>
      <c r="F81" s="21"/>
    </row>
    <row r="82" spans="1:6" ht="225">
      <c r="A82" s="8" t="s">
        <v>157</v>
      </c>
      <c r="B82" s="20" t="s">
        <v>158</v>
      </c>
      <c r="C82" s="35">
        <f t="shared" si="8"/>
        <v>30000</v>
      </c>
      <c r="D82" s="35">
        <f t="shared" si="8"/>
        <v>0</v>
      </c>
      <c r="E82" s="35">
        <f t="shared" si="8"/>
        <v>0</v>
      </c>
      <c r="F82" s="21"/>
    </row>
    <row r="83" spans="1:5" ht="168.75">
      <c r="A83" s="8" t="s">
        <v>153</v>
      </c>
      <c r="B83" s="20" t="s">
        <v>154</v>
      </c>
      <c r="C83" s="35">
        <f aca="true" t="shared" si="9" ref="C83:E84">C84</f>
        <v>30000</v>
      </c>
      <c r="D83" s="35">
        <f t="shared" si="9"/>
        <v>0</v>
      </c>
      <c r="E83" s="35">
        <f t="shared" si="9"/>
        <v>0</v>
      </c>
    </row>
    <row r="84" spans="1:5" ht="131.25">
      <c r="A84" s="8" t="s">
        <v>155</v>
      </c>
      <c r="B84" s="13" t="s">
        <v>156</v>
      </c>
      <c r="C84" s="35">
        <f t="shared" si="9"/>
        <v>30000</v>
      </c>
      <c r="D84" s="35">
        <f t="shared" si="9"/>
        <v>0</v>
      </c>
      <c r="E84" s="35">
        <f t="shared" si="9"/>
        <v>0</v>
      </c>
    </row>
    <row r="85" spans="1:5" ht="131.25">
      <c r="A85" s="8" t="s">
        <v>150</v>
      </c>
      <c r="B85" s="13" t="s">
        <v>156</v>
      </c>
      <c r="C85" s="35">
        <f>27000+1000+1000+1000</f>
        <v>30000</v>
      </c>
      <c r="D85" s="26">
        <v>0</v>
      </c>
      <c r="E85" s="26">
        <v>0</v>
      </c>
    </row>
    <row r="86" spans="1:5" ht="37.5">
      <c r="A86" s="9" t="s">
        <v>167</v>
      </c>
      <c r="B86" s="38" t="s">
        <v>166</v>
      </c>
      <c r="C86" s="37">
        <f aca="true" t="shared" si="10" ref="C86:E88">C87</f>
        <v>30680.56</v>
      </c>
      <c r="D86" s="37">
        <f t="shared" si="10"/>
        <v>0</v>
      </c>
      <c r="E86" s="37">
        <f t="shared" si="10"/>
        <v>0</v>
      </c>
    </row>
    <row r="87" spans="1:5" ht="18.75">
      <c r="A87" s="8" t="s">
        <v>170</v>
      </c>
      <c r="B87" s="13" t="s">
        <v>169</v>
      </c>
      <c r="C87" s="35">
        <f t="shared" si="10"/>
        <v>30680.56</v>
      </c>
      <c r="D87" s="35">
        <f t="shared" si="10"/>
        <v>0</v>
      </c>
      <c r="E87" s="35">
        <f t="shared" si="10"/>
        <v>0</v>
      </c>
    </row>
    <row r="88" spans="1:5" ht="37.5">
      <c r="A88" s="8" t="s">
        <v>172</v>
      </c>
      <c r="B88" s="13" t="s">
        <v>171</v>
      </c>
      <c r="C88" s="35">
        <f t="shared" si="10"/>
        <v>30680.56</v>
      </c>
      <c r="D88" s="35">
        <f t="shared" si="10"/>
        <v>0</v>
      </c>
      <c r="E88" s="35">
        <f t="shared" si="10"/>
        <v>0</v>
      </c>
    </row>
    <row r="89" spans="1:5" ht="43.5" customHeight="1">
      <c r="A89" s="8" t="s">
        <v>168</v>
      </c>
      <c r="B89" s="13" t="s">
        <v>171</v>
      </c>
      <c r="C89" s="35">
        <f>30680.56</f>
        <v>30680.56</v>
      </c>
      <c r="D89" s="26">
        <f>0</f>
        <v>0</v>
      </c>
      <c r="E89" s="26">
        <f>0</f>
        <v>0</v>
      </c>
    </row>
    <row r="90" spans="1:5" s="30" customFormat="1" ht="26.25" customHeight="1">
      <c r="A90" s="27" t="s">
        <v>13</v>
      </c>
      <c r="B90" s="28" t="s">
        <v>89</v>
      </c>
      <c r="C90" s="29">
        <f>C91</f>
        <v>73316913.75</v>
      </c>
      <c r="D90" s="29">
        <f>D91</f>
        <v>22057985.62</v>
      </c>
      <c r="E90" s="29">
        <f>E91</f>
        <v>18164100</v>
      </c>
    </row>
    <row r="91" spans="1:5" ht="75.75" customHeight="1">
      <c r="A91" s="9" t="s">
        <v>20</v>
      </c>
      <c r="B91" s="12" t="s">
        <v>90</v>
      </c>
      <c r="C91" s="31">
        <f>C92+C99+C110</f>
        <v>73316913.75</v>
      </c>
      <c r="D91" s="31">
        <f>D92+D99+D110</f>
        <v>22057985.62</v>
      </c>
      <c r="E91" s="31">
        <f>E92+E99+E110</f>
        <v>18164100</v>
      </c>
    </row>
    <row r="92" spans="1:5" ht="37.5">
      <c r="A92" s="8" t="s">
        <v>98</v>
      </c>
      <c r="B92" s="32" t="s">
        <v>91</v>
      </c>
      <c r="C92" s="16">
        <f>C93+C96</f>
        <v>25183050</v>
      </c>
      <c r="D92" s="16">
        <f>D93+D96</f>
        <v>18572900</v>
      </c>
      <c r="E92" s="16">
        <f>E93+E96</f>
        <v>18164100</v>
      </c>
    </row>
    <row r="93" spans="1:5" ht="37.5">
      <c r="A93" s="8" t="s">
        <v>99</v>
      </c>
      <c r="B93" s="2" t="s">
        <v>40</v>
      </c>
      <c r="C93" s="16">
        <f aca="true" t="shared" si="11" ref="C93:E94">C94</f>
        <v>22292900</v>
      </c>
      <c r="D93" s="16">
        <f t="shared" si="11"/>
        <v>18572900</v>
      </c>
      <c r="E93" s="16">
        <f t="shared" si="11"/>
        <v>18164100</v>
      </c>
    </row>
    <row r="94" spans="1:5" ht="77.25" customHeight="1">
      <c r="A94" s="8" t="s">
        <v>100</v>
      </c>
      <c r="B94" s="13" t="s">
        <v>128</v>
      </c>
      <c r="C94" s="14">
        <f t="shared" si="11"/>
        <v>22292900</v>
      </c>
      <c r="D94" s="14">
        <f t="shared" si="11"/>
        <v>18572900</v>
      </c>
      <c r="E94" s="14">
        <f t="shared" si="11"/>
        <v>18164100</v>
      </c>
    </row>
    <row r="95" spans="1:5" ht="75.75" customHeight="1">
      <c r="A95" s="8" t="s">
        <v>101</v>
      </c>
      <c r="B95" s="13" t="s">
        <v>127</v>
      </c>
      <c r="C95" s="14">
        <f>21534400+758500</f>
        <v>22292900</v>
      </c>
      <c r="D95" s="16">
        <f>18572900</f>
        <v>18572900</v>
      </c>
      <c r="E95" s="16">
        <f>18572900-408800</f>
        <v>18164100</v>
      </c>
    </row>
    <row r="96" spans="1:5" ht="55.5" customHeight="1">
      <c r="A96" s="8" t="s">
        <v>102</v>
      </c>
      <c r="B96" s="13" t="s">
        <v>95</v>
      </c>
      <c r="C96" s="33">
        <f aca="true" t="shared" si="12" ref="C96:E97">C97</f>
        <v>2890150</v>
      </c>
      <c r="D96" s="33">
        <f t="shared" si="12"/>
        <v>0</v>
      </c>
      <c r="E96" s="33">
        <f t="shared" si="12"/>
        <v>0</v>
      </c>
    </row>
    <row r="97" spans="1:5" ht="74.25" customHeight="1">
      <c r="A97" s="8" t="s">
        <v>103</v>
      </c>
      <c r="B97" s="13" t="s">
        <v>96</v>
      </c>
      <c r="C97" s="33">
        <f t="shared" si="12"/>
        <v>2890150</v>
      </c>
      <c r="D97" s="33">
        <f t="shared" si="12"/>
        <v>0</v>
      </c>
      <c r="E97" s="33">
        <f t="shared" si="12"/>
        <v>0</v>
      </c>
    </row>
    <row r="98" spans="1:5" ht="74.25" customHeight="1">
      <c r="A98" s="8" t="s">
        <v>104</v>
      </c>
      <c r="B98" s="13" t="s">
        <v>96</v>
      </c>
      <c r="C98" s="33">
        <f>2300010+590140</f>
        <v>2890150</v>
      </c>
      <c r="D98" s="26">
        <f>0</f>
        <v>0</v>
      </c>
      <c r="E98" s="26">
        <f>0</f>
        <v>0</v>
      </c>
    </row>
    <row r="99" spans="1:5" ht="57.75" customHeight="1">
      <c r="A99" s="8" t="s">
        <v>106</v>
      </c>
      <c r="B99" s="13" t="s">
        <v>105</v>
      </c>
      <c r="C99" s="33">
        <f>C100+C103+C106</f>
        <v>26875522.95</v>
      </c>
      <c r="D99" s="33">
        <f>D100+D103+D106</f>
        <v>3485085.62</v>
      </c>
      <c r="E99" s="33">
        <f>E100+E103+E106</f>
        <v>0</v>
      </c>
    </row>
    <row r="100" spans="1:5" ht="170.25" customHeight="1">
      <c r="A100" s="8" t="s">
        <v>129</v>
      </c>
      <c r="B100" s="20" t="s">
        <v>133</v>
      </c>
      <c r="C100" s="33">
        <f aca="true" t="shared" si="13" ref="C100:E101">C101</f>
        <v>3284665.36</v>
      </c>
      <c r="D100" s="33">
        <f t="shared" si="13"/>
        <v>3485085.62</v>
      </c>
      <c r="E100" s="33">
        <f t="shared" si="13"/>
        <v>0</v>
      </c>
    </row>
    <row r="101" spans="1:5" ht="188.25" customHeight="1">
      <c r="A101" s="8" t="s">
        <v>130</v>
      </c>
      <c r="B101" s="20" t="s">
        <v>131</v>
      </c>
      <c r="C101" s="33">
        <f t="shared" si="13"/>
        <v>3284665.36</v>
      </c>
      <c r="D101" s="33">
        <f t="shared" si="13"/>
        <v>3485085.62</v>
      </c>
      <c r="E101" s="33">
        <f t="shared" si="13"/>
        <v>0</v>
      </c>
    </row>
    <row r="102" spans="1:5" ht="186.75" customHeight="1">
      <c r="A102" s="8" t="s">
        <v>132</v>
      </c>
      <c r="B102" s="20" t="s">
        <v>131</v>
      </c>
      <c r="C102" s="33">
        <f>3284665.36</f>
        <v>3284665.36</v>
      </c>
      <c r="D102" s="33">
        <f>3485085.62</f>
        <v>3485085.62</v>
      </c>
      <c r="E102" s="33">
        <f>0</f>
        <v>0</v>
      </c>
    </row>
    <row r="103" spans="1:5" ht="57.75" customHeight="1">
      <c r="A103" s="8" t="s">
        <v>138</v>
      </c>
      <c r="B103" s="20" t="s">
        <v>139</v>
      </c>
      <c r="C103" s="33">
        <f aca="true" t="shared" si="14" ref="C103:E104">C104</f>
        <v>8249999.89</v>
      </c>
      <c r="D103" s="33">
        <f t="shared" si="14"/>
        <v>0</v>
      </c>
      <c r="E103" s="33">
        <f t="shared" si="14"/>
        <v>0</v>
      </c>
    </row>
    <row r="104" spans="1:5" ht="78" customHeight="1">
      <c r="A104" s="8" t="s">
        <v>140</v>
      </c>
      <c r="B104" s="20" t="s">
        <v>141</v>
      </c>
      <c r="C104" s="33">
        <f t="shared" si="14"/>
        <v>8249999.89</v>
      </c>
      <c r="D104" s="33">
        <f t="shared" si="14"/>
        <v>0</v>
      </c>
      <c r="E104" s="33">
        <f t="shared" si="14"/>
        <v>0</v>
      </c>
    </row>
    <row r="105" spans="1:5" ht="79.5" customHeight="1">
      <c r="A105" s="8" t="s">
        <v>142</v>
      </c>
      <c r="B105" s="20" t="s">
        <v>141</v>
      </c>
      <c r="C105" s="33">
        <f>10000000-1750000.11</f>
        <v>8249999.89</v>
      </c>
      <c r="D105" s="33">
        <f>0</f>
        <v>0</v>
      </c>
      <c r="E105" s="33">
        <f>0</f>
        <v>0</v>
      </c>
    </row>
    <row r="106" spans="1:5" ht="23.25" customHeight="1">
      <c r="A106" s="8" t="s">
        <v>143</v>
      </c>
      <c r="B106" s="20" t="s">
        <v>144</v>
      </c>
      <c r="C106" s="33">
        <f>C107</f>
        <v>15340857.7</v>
      </c>
      <c r="D106" s="33">
        <f>D107</f>
        <v>0</v>
      </c>
      <c r="E106" s="33">
        <f>E107</f>
        <v>0</v>
      </c>
    </row>
    <row r="107" spans="1:5" ht="39" customHeight="1">
      <c r="A107" s="8" t="s">
        <v>145</v>
      </c>
      <c r="B107" s="20" t="s">
        <v>146</v>
      </c>
      <c r="C107" s="33">
        <f>C108+C109</f>
        <v>15340857.7</v>
      </c>
      <c r="D107" s="33">
        <f>D108+D109</f>
        <v>0</v>
      </c>
      <c r="E107" s="33">
        <f>E108+E109</f>
        <v>0</v>
      </c>
    </row>
    <row r="108" spans="1:5" ht="37.5" customHeight="1">
      <c r="A108" s="8" t="s">
        <v>147</v>
      </c>
      <c r="B108" s="20" t="s">
        <v>146</v>
      </c>
      <c r="C108" s="33">
        <f>4637651+813623+1000000+1613848.36-1000000+575260.5</f>
        <v>7640382.86</v>
      </c>
      <c r="D108" s="33">
        <f>0</f>
        <v>0</v>
      </c>
      <c r="E108" s="33">
        <f>0</f>
        <v>0</v>
      </c>
    </row>
    <row r="109" spans="1:5" ht="37.5" customHeight="1">
      <c r="A109" s="8" t="s">
        <v>182</v>
      </c>
      <c r="B109" s="20" t="s">
        <v>146</v>
      </c>
      <c r="C109" s="33">
        <v>7700474.84</v>
      </c>
      <c r="D109" s="33">
        <v>0</v>
      </c>
      <c r="E109" s="33">
        <v>0</v>
      </c>
    </row>
    <row r="110" spans="1:5" ht="27.75" customHeight="1">
      <c r="A110" s="8" t="s">
        <v>159</v>
      </c>
      <c r="B110" s="13" t="s">
        <v>160</v>
      </c>
      <c r="C110" s="33">
        <f aca="true" t="shared" si="15" ref="C110:E112">C111</f>
        <v>21258340.8</v>
      </c>
      <c r="D110" s="33">
        <f t="shared" si="15"/>
        <v>0</v>
      </c>
      <c r="E110" s="33">
        <f t="shared" si="15"/>
        <v>0</v>
      </c>
    </row>
    <row r="111" spans="1:5" ht="46.5" customHeight="1">
      <c r="A111" s="6" t="s">
        <v>161</v>
      </c>
      <c r="B111" s="13" t="s">
        <v>162</v>
      </c>
      <c r="C111" s="33">
        <f t="shared" si="15"/>
        <v>21258340.8</v>
      </c>
      <c r="D111" s="33">
        <f t="shared" si="15"/>
        <v>0</v>
      </c>
      <c r="E111" s="33">
        <f t="shared" si="15"/>
        <v>0</v>
      </c>
    </row>
    <row r="112" spans="1:5" ht="58.5" customHeight="1">
      <c r="A112" s="6" t="s">
        <v>163</v>
      </c>
      <c r="B112" s="13" t="s">
        <v>164</v>
      </c>
      <c r="C112" s="33">
        <f t="shared" si="15"/>
        <v>21258340.8</v>
      </c>
      <c r="D112" s="33">
        <f t="shared" si="15"/>
        <v>0</v>
      </c>
      <c r="E112" s="33">
        <f t="shared" si="15"/>
        <v>0</v>
      </c>
    </row>
    <row r="113" spans="1:5" ht="64.5" customHeight="1">
      <c r="A113" s="8" t="s">
        <v>165</v>
      </c>
      <c r="B113" s="13" t="s">
        <v>164</v>
      </c>
      <c r="C113" s="33">
        <f>21258340.8</f>
        <v>21258340.8</v>
      </c>
      <c r="D113" s="33">
        <v>0</v>
      </c>
      <c r="E113" s="33">
        <v>0</v>
      </c>
    </row>
    <row r="114" spans="1:5" ht="18.75">
      <c r="A114" s="43" t="s">
        <v>107</v>
      </c>
      <c r="B114" s="43"/>
      <c r="C114" s="11">
        <f>C26+C90</f>
        <v>123390761.17</v>
      </c>
      <c r="D114" s="11">
        <f>D26+D90</f>
        <v>69155146.44</v>
      </c>
      <c r="E114" s="11">
        <f>E26+E90</f>
        <v>65261260.82</v>
      </c>
    </row>
    <row r="115" ht="56.25">
      <c r="E115" s="41" t="s">
        <v>191</v>
      </c>
    </row>
    <row r="116" ht="18.75">
      <c r="C116" s="34"/>
    </row>
    <row r="118" ht="18.75">
      <c r="C118" s="34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14:B114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2021-09-29T06:31:34Z</dcterms:modified>
  <cp:category/>
  <cp:version/>
  <cp:contentType/>
  <cp:contentStatus/>
</cp:coreProperties>
</file>