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<sst xmlns="http://schemas.openxmlformats.org/spreadsheetml/2006/main" count="81" uniqueCount="81">
  <si>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</si>
  <si>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</si>
  <si>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</si>
  <si>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</si>
  <si>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</si>
  <si>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</si>
  <si>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</si>
  <si>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</si>
  <si>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</si>
  <si>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</si>
  <si>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</si>
  <si>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</si>
  <si>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</si>
  <si>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</si>
  <si>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</si>
  <si>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</si>
  <si>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</si>
  <si>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</si>
  <si>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</si>
  <si>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</si>
  <si>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</si>
  <si>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</si>
  <si>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</si>
  <si>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</si>
  <si>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</si>
  <si>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</si>
  <si>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</si>
  <si>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</si>
  <si>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</si>
  <si>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</si>
  <si>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</si>
  <si>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</si>
  <si>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</si>
  <si>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</si>
  <si>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</si>
  <si>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</si>
  <si>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</si>
  <si>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</si>
  <si>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</si>
  <si>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</si>
  <si>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</si>
  <si>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</si>
  <si>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</si>
  <si>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</si>
  <si>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</si>
  <si>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</si>
  <si>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</si>
  <si>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</si>
  <si>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</si>
  <si>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</si>
  <si>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</si>
  <si>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</si>
  <si>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</si>
  <si>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</si>
  <si>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</si>
  <si>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</si>
  <si>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</si>
  <si>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</si>
  <si>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</si>
  <si>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</si>
  <si>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</si>
  <si>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</si>
  <si>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</si>
  <si>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</si>
  <si>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</si>
  <si>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</si>
  <si>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</si>
  <si>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</si>
  <si>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</si>
  <si>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</si>
  <si>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</si>
  <si>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</si>
  <si>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</si>
  <si>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</si>
  <si>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</si>
  <si>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</si>
  <si>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</si>
  <si>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</si>
  <si>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</si>
  <si>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9</t>
  </si>
  <si>
    <t>от 27.08.2021 № 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</si>
</sst>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4" customWidth="1"/>
    <col min="2" max="2" width="55.421875" style="4" customWidth="1"/>
    <col min="3" max="3" width="19.140625" style="4" customWidth="1"/>
    <col min="4" max="4" width="18.421875" style="4" customWidth="1"/>
    <col min="5" max="5" width="19.421875" style="4" customWidth="1"/>
    <col min="6" max="16384" width="9.140625" style="4" customWidth="1"/>
  </cols>
  <sheetData>
    <row r="1" spans="1:7" ht="18.75">
      <c r="A1" s="29" t="s">
        <v>79</v>
      </c>
      <c r="B1" s="29"/>
      <c r="C1" s="29"/>
      <c r="D1" s="29"/>
      <c r="E1" s="29"/>
      <c r="F1" s="3"/>
      <c r="G1" s="3"/>
    </row>
    <row r="2" spans="1:7" ht="18.75">
      <c r="A2" s="29" t="s">
        <v>66</v>
      </c>
      <c r="B2" s="29"/>
      <c r="C2" s="29"/>
      <c r="D2" s="29"/>
      <c r="E2" s="29"/>
      <c r="F2" s="3"/>
      <c r="G2" s="3"/>
    </row>
    <row r="3" spans="1:7" ht="18.75">
      <c r="A3" s="29" t="s">
        <v>67</v>
      </c>
      <c r="B3" s="29"/>
      <c r="C3" s="29"/>
      <c r="D3" s="29"/>
      <c r="E3" s="29"/>
      <c r="F3" s="3"/>
      <c r="G3" s="3"/>
    </row>
    <row r="4" spans="1:7" ht="18.75">
      <c r="A4" s="29" t="s">
        <v>68</v>
      </c>
      <c r="B4" s="29"/>
      <c r="C4" s="29"/>
      <c r="D4" s="29"/>
      <c r="E4" s="29"/>
      <c r="F4" s="3"/>
      <c r="G4" s="3"/>
    </row>
    <row r="5" spans="1:7" ht="76.5" customHeight="1">
      <c r="A5" s="30" t="s">
        <v>69</v>
      </c>
      <c r="B5" s="30"/>
      <c r="C5" s="30"/>
      <c r="D5" s="30"/>
      <c r="E5" s="30"/>
      <c r="F5" s="3"/>
      <c r="G5" s="3"/>
    </row>
    <row r="6" spans="1:7" ht="18.75">
      <c r="A6" s="29" t="s">
        <v>70</v>
      </c>
      <c r="B6" s="29"/>
      <c r="C6" s="29"/>
      <c r="D6" s="29"/>
      <c r="E6" s="29"/>
      <c r="F6" s="3"/>
      <c r="G6" s="3"/>
    </row>
    <row r="7" spans="1:7" ht="18.75">
      <c r="A7" s="29" t="s">
        <v>71</v>
      </c>
      <c r="B7" s="29"/>
      <c r="C7" s="29"/>
      <c r="D7" s="29"/>
      <c r="E7" s="29"/>
      <c r="F7" s="3"/>
      <c r="G7" s="3"/>
    </row>
    <row r="8" spans="1:7" ht="18.75">
      <c r="A8" s="29" t="s">
        <v>80</v>
      </c>
      <c r="B8" s="29"/>
      <c r="C8" s="29"/>
      <c r="D8" s="29"/>
      <c r="E8" s="29"/>
      <c r="F8" s="3"/>
      <c r="G8" s="3"/>
    </row>
    <row r="10" spans="1:5" ht="18.75">
      <c r="A10" s="29" t="s">
        <v>72</v>
      </c>
      <c r="B10" s="29"/>
      <c r="C10" s="29"/>
      <c r="D10" s="29"/>
      <c r="E10" s="29"/>
    </row>
    <row r="11" spans="1:5" ht="18.75">
      <c r="A11" s="29" t="s">
        <v>52</v>
      </c>
      <c r="B11" s="29"/>
      <c r="C11" s="29"/>
      <c r="D11" s="29"/>
      <c r="E11" s="29"/>
    </row>
    <row r="12" spans="1:5" ht="18.75">
      <c r="A12" s="29" t="s">
        <v>17</v>
      </c>
      <c r="B12" s="29"/>
      <c r="C12" s="29"/>
      <c r="D12" s="29"/>
      <c r="E12" s="29"/>
    </row>
    <row r="13" spans="1:5" ht="18.75">
      <c r="A13" s="29" t="s">
        <v>18</v>
      </c>
      <c r="B13" s="29"/>
      <c r="C13" s="29"/>
      <c r="D13" s="29"/>
      <c r="E13" s="29"/>
    </row>
    <row r="14" spans="1:5" ht="18.75">
      <c r="A14" s="29" t="s">
        <v>19</v>
      </c>
      <c r="B14" s="29"/>
      <c r="C14" s="29"/>
      <c r="D14" s="29"/>
      <c r="E14" s="29"/>
    </row>
    <row r="15" spans="1:5" ht="75" customHeight="1">
      <c r="A15" s="34" t="s">
        <v>65</v>
      </c>
      <c r="B15" s="34"/>
      <c r="C15" s="34"/>
      <c r="D15" s="34"/>
      <c r="E15" s="34"/>
    </row>
    <row r="16" spans="1:5" ht="20.25" customHeight="1">
      <c r="A16" s="29" t="s">
        <v>78</v>
      </c>
      <c r="B16" s="29"/>
      <c r="C16" s="29"/>
      <c r="D16" s="29"/>
      <c r="E16" s="29"/>
    </row>
    <row r="17" ht="18.75">
      <c r="A17" s="23"/>
    </row>
    <row r="18" spans="1:5" ht="57.75" customHeight="1">
      <c r="A18" s="33" t="s">
        <v>63</v>
      </c>
      <c r="B18" s="33"/>
      <c r="C18" s="33"/>
      <c r="D18" s="33"/>
      <c r="E18" s="33"/>
    </row>
    <row r="19" spans="1:5" s="1" customFormat="1" ht="24" customHeight="1">
      <c r="A19" s="5"/>
      <c r="B19" s="6"/>
      <c r="C19" s="7"/>
      <c r="D19" s="7"/>
      <c r="E19" s="7"/>
    </row>
    <row r="20" spans="1:5" ht="19.5" customHeight="1">
      <c r="A20" s="28" t="s">
        <v>0</v>
      </c>
      <c r="B20" s="26" t="s">
        <v>1</v>
      </c>
      <c r="C20" s="28" t="s">
        <v>2</v>
      </c>
      <c r="D20" s="28"/>
      <c r="E20" s="28"/>
    </row>
    <row r="21" spans="1:5" ht="18.75" customHeight="1">
      <c r="A21" s="28"/>
      <c r="B21" s="27"/>
      <c r="C21" s="8" t="s">
        <v>53</v>
      </c>
      <c r="D21" s="8" t="s">
        <v>54</v>
      </c>
      <c r="E21" s="8" t="s">
        <v>64</v>
      </c>
    </row>
    <row r="22" spans="1:5" ht="18.75">
      <c r="A22" s="24">
        <v>1</v>
      </c>
      <c r="B22" s="25">
        <v>2</v>
      </c>
      <c r="C22" s="8">
        <v>3</v>
      </c>
      <c r="D22" s="8">
        <v>4</v>
      </c>
      <c r="E22" s="8">
        <v>5</v>
      </c>
    </row>
    <row r="23" spans="1:5" s="12" customFormat="1" ht="20.25" customHeight="1">
      <c r="A23" s="9" t="s">
        <v>12</v>
      </c>
      <c r="B23" s="10" t="s">
        <v>40</v>
      </c>
      <c r="C23" s="11">
        <f>SUM(C24:C28)</f>
        <v>7660850.159999999</v>
      </c>
      <c r="D23" s="11">
        <f>SUM(D24:D28)</f>
        <v>7971659.05</v>
      </c>
      <c r="E23" s="11">
        <f>SUM(E24:E28)</f>
        <v>7971659.05</v>
      </c>
    </row>
    <row r="24" spans="1:5" s="16" customFormat="1" ht="57.75" customHeight="1">
      <c r="A24" s="13" t="s">
        <v>13</v>
      </c>
      <c r="B24" s="2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3" t="s">
        <v>14</v>
      </c>
      <c r="B25" s="2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3" t="s">
        <v>76</v>
      </c>
      <c r="B26" s="2" t="s">
        <v>77</v>
      </c>
      <c r="C26" s="14">
        <v>3600</v>
      </c>
      <c r="D26" s="14">
        <v>0</v>
      </c>
      <c r="E26" s="15">
        <v>0</v>
      </c>
    </row>
    <row r="27" spans="1:5" ht="18.75">
      <c r="A27" s="13" t="s">
        <v>15</v>
      </c>
      <c r="B27" s="2" t="s">
        <v>4</v>
      </c>
      <c r="C27" s="14">
        <f>300000-35000-35713.32</f>
        <v>229286.68</v>
      </c>
      <c r="D27" s="14">
        <f>300000</f>
        <v>300000</v>
      </c>
      <c r="E27" s="15">
        <f>300000</f>
        <v>300000</v>
      </c>
    </row>
    <row r="28" spans="1:5" ht="18.75">
      <c r="A28" s="13" t="s">
        <v>16</v>
      </c>
      <c r="B28" s="2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</f>
        <v>4938461.719999999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9" t="s">
        <v>20</v>
      </c>
      <c r="B29" s="10" t="s">
        <v>42</v>
      </c>
      <c r="C29" s="11">
        <f>SUM(C30:C32)</f>
        <v>487205</v>
      </c>
      <c r="D29" s="11">
        <f>SUM(D30:D32)</f>
        <v>373500</v>
      </c>
      <c r="E29" s="11">
        <f>SUM(E30:E32)</f>
        <v>373500</v>
      </c>
    </row>
    <row r="30" spans="1:5" s="16" customFormat="1" ht="23.25" customHeight="1">
      <c r="A30" s="13" t="s">
        <v>21</v>
      </c>
      <c r="B30" s="2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3" t="s">
        <v>22</v>
      </c>
      <c r="B31" s="2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3" t="s">
        <v>36</v>
      </c>
      <c r="B32" s="2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9" t="s">
        <v>23</v>
      </c>
      <c r="B33" s="10" t="s">
        <v>43</v>
      </c>
      <c r="C33" s="11">
        <f>SUM(C34:C37)</f>
        <v>47716148.160000004</v>
      </c>
      <c r="D33" s="11">
        <f>SUM(D34:D37)</f>
        <v>21573765.560000002</v>
      </c>
      <c r="E33" s="11">
        <f>SUM(E34:E37)</f>
        <v>16704796.53</v>
      </c>
    </row>
    <row r="34" spans="1:5" ht="23.25" customHeight="1">
      <c r="A34" s="13" t="s">
        <v>59</v>
      </c>
      <c r="B34" s="2" t="s">
        <v>60</v>
      </c>
      <c r="C34" s="14">
        <f>340000+2000</f>
        <v>342000</v>
      </c>
      <c r="D34" s="14">
        <f>0</f>
        <v>0</v>
      </c>
      <c r="E34" s="14">
        <f>0</f>
        <v>0</v>
      </c>
    </row>
    <row r="35" spans="1:5" ht="18.75">
      <c r="A35" s="13" t="s">
        <v>24</v>
      </c>
      <c r="B35" s="2" t="s">
        <v>5</v>
      </c>
      <c r="C35" s="14">
        <f>2823999.33+315822.23+71161.64</f>
        <v>3210983.2</v>
      </c>
      <c r="D35" s="14">
        <f>2000000+962549+6205.13-24063.19</f>
        <v>2944690.94</v>
      </c>
      <c r="E35" s="15">
        <f>2000000</f>
        <v>2000000</v>
      </c>
    </row>
    <row r="36" spans="1:5" ht="18.75">
      <c r="A36" s="13" t="s">
        <v>25</v>
      </c>
      <c r="B36" s="2" t="s">
        <v>44</v>
      </c>
      <c r="C36" s="14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</f>
        <v>44103164.96</v>
      </c>
      <c r="D36" s="14">
        <f>9076633.09+2936519.44+342600+1900000+3668511.18+389044-1777965.33+1777965.33-1158554.11+630766.91+1169822.9-386268.79</f>
        <v>18569074.62</v>
      </c>
      <c r="E36" s="15">
        <f>9076633.09+2936519.44+342600+1900000+389044</f>
        <v>14644796.53</v>
      </c>
    </row>
    <row r="37" spans="1:5" ht="37.5">
      <c r="A37" s="13" t="s">
        <v>26</v>
      </c>
      <c r="B37" s="2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9" t="s">
        <v>27</v>
      </c>
      <c r="B38" s="10" t="s">
        <v>45</v>
      </c>
      <c r="C38" s="11">
        <f>SUM(C39:C41)</f>
        <v>45757652.55</v>
      </c>
      <c r="D38" s="11">
        <f>SUM(D39:D41)</f>
        <v>15570329.959999999</v>
      </c>
      <c r="E38" s="11">
        <f>SUM(E39:E41)</f>
        <v>16018238.540000001</v>
      </c>
    </row>
    <row r="39" spans="1:5" ht="18.75">
      <c r="A39" s="13" t="s">
        <v>29</v>
      </c>
      <c r="B39" s="17" t="s">
        <v>31</v>
      </c>
      <c r="C39" s="14">
        <f>480000+1348056.37+100103+233625.22+60000-100000+45922.52+31718.76-60000-45138.34+0.01</f>
        <v>2094287.54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3" t="s">
        <v>28</v>
      </c>
      <c r="B40" s="2" t="s">
        <v>6</v>
      </c>
      <c r="C40" s="14">
        <f>353572+300000+1735402.64+2400000+36000+283766.39+179950+2046131.36+1112337.02+850000+9+232984+605754.71+408685.4+1255000+78008.12+405288.17+35713.32+105138.34-136580.69-173943.26-9085.42-14492.85-71185.95+8105763</f>
        <v>20124215.300000004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3" t="s">
        <v>30</v>
      </c>
      <c r="B41" s="2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</f>
        <v>23539149.709999997</v>
      </c>
      <c r="D41" s="14">
        <f>200000+3093417.79+1077332+6300000+142242.06+525000+239800+254873-1077332-255766.91</f>
        <v>10499565.94</v>
      </c>
      <c r="E41" s="15">
        <f>200000+3265119.46+1077332+6300000+142242.06+525000+239800+254873-1077332+20440</f>
        <v>10947474.520000001</v>
      </c>
    </row>
    <row r="42" spans="1:5" ht="18.75">
      <c r="A42" s="9" t="s">
        <v>32</v>
      </c>
      <c r="B42" s="10" t="s">
        <v>7</v>
      </c>
      <c r="C42" s="11">
        <f>SUM(C44+C43)</f>
        <v>60720</v>
      </c>
      <c r="D42" s="11">
        <f>SUM(D44+D43)</f>
        <v>38720</v>
      </c>
      <c r="E42" s="11">
        <f>SUM(E44+E43)</f>
        <v>38720</v>
      </c>
    </row>
    <row r="43" spans="1:5" ht="42" customHeight="1">
      <c r="A43" s="13" t="s">
        <v>74</v>
      </c>
      <c r="B43" s="18" t="s">
        <v>75</v>
      </c>
      <c r="C43" s="14">
        <f>2000+2000+18000</f>
        <v>22000</v>
      </c>
      <c r="D43" s="14">
        <v>0</v>
      </c>
      <c r="E43" s="14">
        <v>0</v>
      </c>
    </row>
    <row r="44" spans="1:5" ht="18.75">
      <c r="A44" s="13" t="s">
        <v>33</v>
      </c>
      <c r="B44" s="2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9" t="s">
        <v>34</v>
      </c>
      <c r="B45" s="10" t="s">
        <v>47</v>
      </c>
      <c r="C45" s="11">
        <f>C46</f>
        <v>26008556.88</v>
      </c>
      <c r="D45" s="11">
        <f>D46</f>
        <v>19328174.51</v>
      </c>
      <c r="E45" s="11">
        <f>E46</f>
        <v>18919374.51</v>
      </c>
    </row>
    <row r="46" spans="1:5" ht="18.75">
      <c r="A46" s="13" t="s">
        <v>35</v>
      </c>
      <c r="B46" s="2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9">
        <v>1000</v>
      </c>
      <c r="B47" s="10" t="s">
        <v>49</v>
      </c>
      <c r="C47" s="11">
        <f>SUM(C48:C49)</f>
        <v>315661.1</v>
      </c>
      <c r="D47" s="11">
        <f>SUM(D48:D49)</f>
        <v>1736068.19</v>
      </c>
      <c r="E47" s="11">
        <f>SUM(E48:E49)</f>
        <v>1736068.19</v>
      </c>
    </row>
    <row r="48" spans="1:5" ht="18.75">
      <c r="A48" s="13">
        <v>1001</v>
      </c>
      <c r="B48" s="2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3">
        <v>1003</v>
      </c>
      <c r="B49" s="2" t="s">
        <v>50</v>
      </c>
      <c r="C49" s="14">
        <f>1061628.19+401440+65000+59464.7-59464.7-9500-1061628.19-401440-23375.1+15000+20000</f>
        <v>67124.9</v>
      </c>
      <c r="D49" s="14">
        <f>1061628.19+466440</f>
        <v>1528068.19</v>
      </c>
      <c r="E49" s="15">
        <f>1061628.19+466440</f>
        <v>1528068.19</v>
      </c>
    </row>
    <row r="50" spans="1:5" ht="18.75">
      <c r="A50" s="9">
        <v>1100</v>
      </c>
      <c r="B50" s="10" t="s">
        <v>10</v>
      </c>
      <c r="C50" s="11">
        <f>C51</f>
        <v>74684.55</v>
      </c>
      <c r="D50" s="11">
        <f>D51</f>
        <v>235840</v>
      </c>
      <c r="E50" s="11">
        <f>E51</f>
        <v>235840</v>
      </c>
    </row>
    <row r="51" spans="1:5" ht="18.75">
      <c r="A51" s="13">
        <v>1102</v>
      </c>
      <c r="B51" s="2" t="s">
        <v>11</v>
      </c>
      <c r="C51" s="14">
        <f>77000+158840+1052631.58-52631.58-158840-1000000-2315.45</f>
        <v>74684.55</v>
      </c>
      <c r="D51" s="14">
        <f>77000+158840</f>
        <v>235840</v>
      </c>
      <c r="E51" s="15">
        <f>77000+158840</f>
        <v>235840</v>
      </c>
    </row>
    <row r="52" spans="1:5" s="20" customFormat="1" ht="57" customHeight="1">
      <c r="A52" s="9" t="s">
        <v>55</v>
      </c>
      <c r="B52" s="19" t="s">
        <v>57</v>
      </c>
      <c r="C52" s="11">
        <f>C53</f>
        <v>24759.48</v>
      </c>
      <c r="D52" s="11">
        <f>D53</f>
        <v>4501.62</v>
      </c>
      <c r="E52" s="11">
        <f>E53</f>
        <v>0</v>
      </c>
    </row>
    <row r="53" spans="1:5" ht="38.25" customHeight="1">
      <c r="A53" s="13" t="s">
        <v>56</v>
      </c>
      <c r="B53" s="21" t="s">
        <v>58</v>
      </c>
      <c r="C53" s="14">
        <f>30582.25-5822.77</f>
        <v>24759.48</v>
      </c>
      <c r="D53" s="14">
        <f>10706.75-6205.13</f>
        <v>4501.62</v>
      </c>
      <c r="E53" s="15">
        <f>0</f>
        <v>0</v>
      </c>
    </row>
    <row r="54" spans="1:5" ht="23.25" customHeight="1">
      <c r="A54" s="31" t="s">
        <v>51</v>
      </c>
      <c r="B54" s="32"/>
      <c r="C54" s="11">
        <f>C23+C29+C33+C38+C42+C45+C47+C50+C52</f>
        <v>128106237.88</v>
      </c>
      <c r="D54" s="11">
        <f>D23+D29+D33+D38+D42+D45+D47+D50+D52</f>
        <v>66832558.88999999</v>
      </c>
      <c r="E54" s="11">
        <f>E23+E29+E33+E38+E42+E45+E47+E50+E52</f>
        <v>61998196.81999999</v>
      </c>
    </row>
    <row r="55" spans="1:5" s="16" customFormat="1" ht="17.25" customHeight="1">
      <c r="A55" s="4"/>
      <c r="B55" s="4"/>
      <c r="C55" s="4"/>
      <c r="D55" s="4"/>
      <c r="E55" s="22" t="s">
        <v>73</v>
      </c>
    </row>
  </sheetData>
  <sheetProtection/>
  <mergeCells count="20"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2021-08-31T07:19:51Z</dcterms:modified>
  <cp:category/>
  <cp:version/>
  <cp:contentType/>
  <cp:contentStatus/>
</cp:coreProperties>
</file>