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<sst xmlns="http://schemas.openxmlformats.org/spreadsheetml/2006/main" count="77" uniqueCount="77">
  <si>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</si>
  <si>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</si>
  <si>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</si>
  <si>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</si>
  <si>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</si>
  <si>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</si>
  <si>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</si>
  <si>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</si>
  <si>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</si>
  <si>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</si>
  <si>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</si>
  <si>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</si>
  <si>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</si>
  <si>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</si>
  <si>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</si>
  <si>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</si>
  <si>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</si>
  <si>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</si>
  <si>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</si>
  <si>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</si>
  <si>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</si>
  <si>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</si>
  <si>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</si>
  <si>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</si>
  <si>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</si>
  <si>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</si>
  <si>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</si>
  <si>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</si>
  <si>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</si>
  <si>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</si>
  <si>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 xml:space="preserve">ОБРАЗОВАНИЕ </t>
  </si>
  <si>
    <t xml:space="preserve">Общее образование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</si>
  <si>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</si>
  <si>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</si>
  <si>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Южского муниципального района по разделам и подразделам классификации расходов бюджетов за 1 квартал 2023 года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</si>
  <si>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</si>
  <si>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</si>
  <si>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</si>
  <si>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</si>
  <si>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х</t>
  </si>
  <si>
    <t>Утвержденные бюджетные назначения (руб.)</t>
  </si>
  <si>
    <t>Процент исполнения (%)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</si>
  <si>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</si>
  <si>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</si>
  <si>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</si>
  <si>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</si>
  <si>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</si>
  <si>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</si>
  <si>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</si>
  <si>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</si>
  <si>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000 0300 0000000000 000</t>
  </si>
  <si>
    <t xml:space="preserve"> 000 0310 0000000000 000</t>
  </si>
  <si>
    <t xml:space="preserve"> 000 0400 0000000000 000</t>
  </si>
  <si>
    <t xml:space="preserve"> 000 0405 0000000000 000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</si>
  <si>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</si>
  <si>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</si>
  <si>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</si>
  <si>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</si>
  <si>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</si>
  <si>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</si>
  <si>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</si>
  <si>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</si>
  <si>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</si>
  <si>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</si>
  <si>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</si>
  <si>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</si>
  <si>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</si>
  <si>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</si>
  <si>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</si>
  <si>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</si>
  <si>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</si>
  <si>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</si>
  <si>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</si>
  <si>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</si>
  <si>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</si>
  <si>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</si>
  <si>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Исполнено за 1 квартал 2023 года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</si>
</sst>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33" applyNumberFormat="1" applyFont="1" applyBorder="1" applyAlignment="1" applyProtection="1">
      <alignment horizontal="center" vertical="center"/>
      <protection/>
    </xf>
    <xf numFmtId="49" fontId="43" fillId="0" borderId="11" xfId="33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0.00390625" style="1" customWidth="1"/>
    <col min="2" max="2" width="36.421875" style="1" customWidth="1"/>
    <col min="3" max="3" width="20.00390625" style="3" customWidth="1"/>
    <col min="4" max="4" width="19.7109375" style="3" customWidth="1"/>
    <col min="5" max="5" width="19.8515625" style="3" customWidth="1"/>
    <col min="6" max="16384" width="9.140625" style="1" customWidth="1"/>
  </cols>
  <sheetData>
    <row r="1" ht="1.5" customHeight="1">
      <c r="E1" s="2"/>
    </row>
    <row r="2" spans="1:6" ht="48" customHeight="1">
      <c r="A2" s="23" t="s">
        <v>34</v>
      </c>
      <c r="B2" s="23"/>
      <c r="C2" s="23"/>
      <c r="D2" s="23"/>
      <c r="E2" s="23"/>
      <c r="F2" s="4"/>
    </row>
    <row r="3" spans="1:5" ht="18" customHeight="1" hidden="1">
      <c r="A3" s="24"/>
      <c r="B3" s="24"/>
      <c r="C3" s="24"/>
      <c r="D3" s="24"/>
      <c r="E3" s="24"/>
    </row>
    <row r="4" spans="1:5" ht="17.25" customHeight="1">
      <c r="A4" s="25" t="s">
        <v>35</v>
      </c>
      <c r="B4" s="21" t="s">
        <v>38</v>
      </c>
      <c r="C4" s="20" t="s">
        <v>40</v>
      </c>
      <c r="D4" s="20" t="s">
        <v>76</v>
      </c>
      <c r="E4" s="20" t="s">
        <v>41</v>
      </c>
    </row>
    <row r="5" spans="1:5" ht="60" customHeight="1">
      <c r="A5" s="25"/>
      <c r="B5" s="22"/>
      <c r="C5" s="20"/>
      <c r="D5" s="20"/>
      <c r="E5" s="20"/>
    </row>
    <row r="6" spans="1:5" ht="13.5" customHeight="1">
      <c r="A6" s="5">
        <v>1</v>
      </c>
      <c r="B6" s="5">
        <v>2</v>
      </c>
      <c r="C6" s="6">
        <v>3</v>
      </c>
      <c r="D6" s="6">
        <v>4</v>
      </c>
      <c r="E6" s="6">
        <v>5</v>
      </c>
    </row>
    <row r="7" spans="1:5" ht="24" customHeight="1">
      <c r="A7" s="7" t="s">
        <v>36</v>
      </c>
      <c r="B7" s="17" t="s">
        <v>39</v>
      </c>
      <c r="C7" s="9">
        <f>C9+C16+C19+C24+C28+C35+C37+C41</f>
        <v>455454129.83</v>
      </c>
      <c r="D7" s="9">
        <f>D9+D16+D19+D24+D28+D35+D37+D41</f>
        <v>99099738.99000001</v>
      </c>
      <c r="E7" s="9">
        <f>D7/C7*100</f>
        <v>21.758445581992937</v>
      </c>
    </row>
    <row r="8" spans="1:5" ht="24" customHeight="1">
      <c r="A8" s="16" t="s">
        <v>37</v>
      </c>
      <c r="B8" s="5"/>
      <c r="C8" s="6"/>
      <c r="D8" s="6"/>
      <c r="E8" s="9"/>
    </row>
    <row r="9" spans="1:5" ht="17.25">
      <c r="A9" s="8" t="s">
        <v>0</v>
      </c>
      <c r="B9" s="18" t="s">
        <v>42</v>
      </c>
      <c r="C9" s="9">
        <f>SUM(C10:C15)</f>
        <v>83316041.1</v>
      </c>
      <c r="D9" s="9">
        <f>SUM(D10:D15)</f>
        <v>18072047.78</v>
      </c>
      <c r="E9" s="9">
        <f aca="true" t="shared" si="0" ref="E9:E42">D9/C9*100</f>
        <v>21.69095835735767</v>
      </c>
    </row>
    <row r="10" spans="1:5" ht="36">
      <c r="A10" s="10" t="s">
        <v>1</v>
      </c>
      <c r="B10" s="19" t="s">
        <v>43</v>
      </c>
      <c r="C10" s="11">
        <f>1841350.6+41890.73</f>
        <v>1883241.33</v>
      </c>
      <c r="D10" s="11">
        <v>399585.07</v>
      </c>
      <c r="E10" s="11">
        <f t="shared" si="0"/>
        <v>21.217942896357314</v>
      </c>
    </row>
    <row r="11" spans="1:5" ht="54">
      <c r="A11" s="10" t="s">
        <v>2</v>
      </c>
      <c r="B11" s="19" t="s">
        <v>44</v>
      </c>
      <c r="C11" s="11">
        <f>3886284.83+4950+78165.33</f>
        <v>3969400.16</v>
      </c>
      <c r="D11" s="11">
        <v>881215.51</v>
      </c>
      <c r="E11" s="11">
        <f t="shared" si="0"/>
        <v>22.200218533774635</v>
      </c>
    </row>
    <row r="12" spans="1:5" ht="54">
      <c r="A12" s="10" t="s">
        <v>3</v>
      </c>
      <c r="B12" s="19" t="s">
        <v>45</v>
      </c>
      <c r="C12" s="12">
        <f>25539085.88+143875.61+38423.81+3069.18+617229.55</f>
        <v>26341684.029999997</v>
      </c>
      <c r="D12" s="13">
        <v>5252039.81</v>
      </c>
      <c r="E12" s="11">
        <f t="shared" si="0"/>
        <v>19.93813229259967</v>
      </c>
    </row>
    <row r="13" spans="1:5" ht="54">
      <c r="A13" s="10" t="s">
        <v>4</v>
      </c>
      <c r="B13" s="19" t="s">
        <v>46</v>
      </c>
      <c r="C13" s="12">
        <f>12968796.47+10348.82+2495.21+876.91+365.38+281126.76+13554.82</f>
        <v>13277564.370000003</v>
      </c>
      <c r="D13" s="11">
        <v>2860808.88</v>
      </c>
      <c r="E13" s="11">
        <f t="shared" si="0"/>
        <v>21.546187239459787</v>
      </c>
    </row>
    <row r="14" spans="1:5" ht="18">
      <c r="A14" s="10" t="s">
        <v>5</v>
      </c>
      <c r="B14" s="19" t="s">
        <v>47</v>
      </c>
      <c r="C14" s="12">
        <v>500000</v>
      </c>
      <c r="D14" s="13">
        <v>0</v>
      </c>
      <c r="E14" s="11">
        <f t="shared" si="0"/>
        <v>0</v>
      </c>
    </row>
    <row r="15" spans="1:5" ht="18">
      <c r="A15" s="10" t="s">
        <v>6</v>
      </c>
      <c r="B15" s="19" t="s">
        <v>48</v>
      </c>
      <c r="C15" s="12">
        <f>35088780.71+444.34+15279.98+362.25+14400+5680.96+176287.9+1023.06+40457.65+730.76+1135.81+26212.6+1395692.19+523500+54163</f>
        <v>37344151.21</v>
      </c>
      <c r="D15" s="11">
        <v>8678398.51</v>
      </c>
      <c r="E15" s="11">
        <f t="shared" si="0"/>
        <v>23.238976463002597</v>
      </c>
    </row>
    <row r="16" spans="1:5" ht="34.5">
      <c r="A16" s="7" t="s">
        <v>7</v>
      </c>
      <c r="B16" s="18" t="s">
        <v>50</v>
      </c>
      <c r="C16" s="14">
        <f>SUM(C17:C18)</f>
        <v>586314.28</v>
      </c>
      <c r="D16" s="14">
        <f>SUM(D17:D18)</f>
        <v>0</v>
      </c>
      <c r="E16" s="9">
        <f t="shared" si="0"/>
        <v>0</v>
      </c>
    </row>
    <row r="17" spans="1:5" ht="21.75" customHeight="1">
      <c r="A17" s="10" t="s">
        <v>32</v>
      </c>
      <c r="B17" s="19" t="s">
        <v>49</v>
      </c>
      <c r="C17" s="12">
        <v>536314.28</v>
      </c>
      <c r="D17" s="11">
        <v>0</v>
      </c>
      <c r="E17" s="11">
        <f t="shared" si="0"/>
        <v>0</v>
      </c>
    </row>
    <row r="18" spans="1:5" ht="48" customHeight="1">
      <c r="A18" s="10" t="s">
        <v>33</v>
      </c>
      <c r="B18" s="19" t="s">
        <v>51</v>
      </c>
      <c r="C18" s="12">
        <v>50000</v>
      </c>
      <c r="D18" s="11">
        <v>0</v>
      </c>
      <c r="E18" s="11">
        <f t="shared" si="0"/>
        <v>0</v>
      </c>
    </row>
    <row r="19" spans="1:5" ht="17.25">
      <c r="A19" s="8" t="s">
        <v>8</v>
      </c>
      <c r="B19" s="18" t="s">
        <v>52</v>
      </c>
      <c r="C19" s="14">
        <f>SUM(C20:C23)</f>
        <v>25570952.9</v>
      </c>
      <c r="D19" s="9">
        <f>SUM(D20:D23)</f>
        <v>5473035.14</v>
      </c>
      <c r="E19" s="9">
        <f t="shared" si="0"/>
        <v>21.403328852871965</v>
      </c>
    </row>
    <row r="20" spans="1:5" ht="18">
      <c r="A20" s="10" t="s">
        <v>9</v>
      </c>
      <c r="B20" s="19" t="s">
        <v>53</v>
      </c>
      <c r="C20" s="12">
        <f>254736.65-245.97+230000</f>
        <v>484490.68</v>
      </c>
      <c r="D20" s="13">
        <v>0</v>
      </c>
      <c r="E20" s="11">
        <f t="shared" si="0"/>
        <v>0</v>
      </c>
    </row>
    <row r="21" spans="1:5" ht="18">
      <c r="A21" s="10" t="s">
        <v>10</v>
      </c>
      <c r="B21" s="19" t="s">
        <v>54</v>
      </c>
      <c r="C21" s="12">
        <f>2957078.3+500000+257611.36</f>
        <v>3714689.6599999997</v>
      </c>
      <c r="D21" s="11">
        <v>749537.12</v>
      </c>
      <c r="E21" s="11">
        <f t="shared" si="0"/>
        <v>20.17765112577399</v>
      </c>
    </row>
    <row r="22" spans="1:5" ht="18">
      <c r="A22" s="10" t="s">
        <v>11</v>
      </c>
      <c r="B22" s="19" t="s">
        <v>55</v>
      </c>
      <c r="C22" s="12">
        <f>17782366.04+1840000+1089160.55</f>
        <v>20711526.59</v>
      </c>
      <c r="D22" s="11">
        <v>4694498.02</v>
      </c>
      <c r="E22" s="11">
        <f t="shared" si="0"/>
        <v>22.66611299558484</v>
      </c>
    </row>
    <row r="23" spans="1:5" ht="18">
      <c r="A23" s="10" t="s">
        <v>12</v>
      </c>
      <c r="B23" s="19" t="s">
        <v>56</v>
      </c>
      <c r="C23" s="12">
        <f>550000+245.97+110000</f>
        <v>660245.97</v>
      </c>
      <c r="D23" s="13">
        <v>29000</v>
      </c>
      <c r="E23" s="11">
        <f t="shared" si="0"/>
        <v>4.392302462671601</v>
      </c>
    </row>
    <row r="24" spans="1:5" ht="17.25">
      <c r="A24" s="8" t="s">
        <v>13</v>
      </c>
      <c r="B24" s="18" t="s">
        <v>57</v>
      </c>
      <c r="C24" s="14">
        <f>SUM(C25:C27)</f>
        <v>9425117.76</v>
      </c>
      <c r="D24" s="9">
        <f>SUM(D25:D27)</f>
        <v>1324338.58</v>
      </c>
      <c r="E24" s="9">
        <f t="shared" si="0"/>
        <v>14.051162157574995</v>
      </c>
    </row>
    <row r="25" spans="1:5" ht="18">
      <c r="A25" s="10" t="s">
        <v>27</v>
      </c>
      <c r="B25" s="19" t="s">
        <v>58</v>
      </c>
      <c r="C25" s="12">
        <v>1068408.99</v>
      </c>
      <c r="D25" s="13">
        <v>81447.5</v>
      </c>
      <c r="E25" s="11">
        <f t="shared" si="0"/>
        <v>7.623251092261962</v>
      </c>
    </row>
    <row r="26" spans="1:5" ht="18">
      <c r="A26" s="10" t="s">
        <v>14</v>
      </c>
      <c r="B26" s="19" t="s">
        <v>59</v>
      </c>
      <c r="C26" s="12">
        <f>5049349.92+100029.84</f>
        <v>5149379.76</v>
      </c>
      <c r="D26" s="13">
        <v>1043525.39</v>
      </c>
      <c r="E26" s="11">
        <f t="shared" si="0"/>
        <v>20.265069554706916</v>
      </c>
    </row>
    <row r="27" spans="1:5" ht="18">
      <c r="A27" s="10" t="s">
        <v>28</v>
      </c>
      <c r="B27" s="19" t="s">
        <v>60</v>
      </c>
      <c r="C27" s="15">
        <f>2118553.61-500000+14252+1474523.4+100000</f>
        <v>3207329.01</v>
      </c>
      <c r="D27" s="13">
        <v>199365.69</v>
      </c>
      <c r="E27" s="11">
        <f t="shared" si="0"/>
        <v>6.215941344913661</v>
      </c>
    </row>
    <row r="28" spans="1:5" ht="17.25">
      <c r="A28" s="8" t="s">
        <v>30</v>
      </c>
      <c r="B28" s="18" t="s">
        <v>61</v>
      </c>
      <c r="C28" s="14">
        <f>SUM(C29:C34)</f>
        <v>288417176.1399999</v>
      </c>
      <c r="D28" s="9">
        <f>SUM(D29:D34)</f>
        <v>62821525.080000006</v>
      </c>
      <c r="E28" s="9">
        <f t="shared" si="0"/>
        <v>21.78147845449605</v>
      </c>
    </row>
    <row r="29" spans="1:5" ht="18">
      <c r="A29" s="10" t="s">
        <v>15</v>
      </c>
      <c r="B29" s="19" t="s">
        <v>62</v>
      </c>
      <c r="C29" s="12">
        <f>76032896.87+19765.77+3351.77+1239852.2-110000+234320+10000000</f>
        <v>87420186.61</v>
      </c>
      <c r="D29" s="13">
        <v>18530607</v>
      </c>
      <c r="E29" s="11">
        <f t="shared" si="0"/>
        <v>21.197171635733252</v>
      </c>
    </row>
    <row r="30" spans="1:5" ht="18">
      <c r="A30" s="10" t="s">
        <v>31</v>
      </c>
      <c r="B30" s="19" t="s">
        <v>63</v>
      </c>
      <c r="C30" s="12">
        <f>155437933.6+6079.45+4996.32+150515.64+307576.45+1502599.02+878055.98+110000+369600-6219.05+1219124</f>
        <v>159980261.40999994</v>
      </c>
      <c r="D30" s="13">
        <v>34258915.82</v>
      </c>
      <c r="E30" s="11">
        <f t="shared" si="0"/>
        <v>21.414464208306743</v>
      </c>
    </row>
    <row r="31" spans="1:5" ht="18">
      <c r="A31" s="10" t="s">
        <v>29</v>
      </c>
      <c r="B31" s="19" t="s">
        <v>64</v>
      </c>
      <c r="C31" s="12">
        <f>21627752.75+6139.69+3057.08+3716.78+50468.35+3200000-2932789.58+756000.92+44420</f>
        <v>22758765.990000002</v>
      </c>
      <c r="D31" s="13">
        <v>5923162.38</v>
      </c>
      <c r="E31" s="11">
        <f t="shared" si="0"/>
        <v>26.025850358506187</v>
      </c>
    </row>
    <row r="32" spans="1:5" ht="36">
      <c r="A32" s="10" t="s">
        <v>16</v>
      </c>
      <c r="B32" s="19" t="s">
        <v>65</v>
      </c>
      <c r="C32" s="12">
        <f>129000+29400</f>
        <v>158400</v>
      </c>
      <c r="D32" s="13">
        <v>5900</v>
      </c>
      <c r="E32" s="11">
        <f t="shared" si="0"/>
        <v>3.7247474747474745</v>
      </c>
    </row>
    <row r="33" spans="1:5" ht="18">
      <c r="A33" s="10" t="s">
        <v>17</v>
      </c>
      <c r="B33" s="19" t="s">
        <v>66</v>
      </c>
      <c r="C33" s="12">
        <v>502490</v>
      </c>
      <c r="D33" s="11">
        <v>54000</v>
      </c>
      <c r="E33" s="11">
        <f t="shared" si="0"/>
        <v>10.746482517065017</v>
      </c>
    </row>
    <row r="34" spans="1:5" ht="18">
      <c r="A34" s="10" t="s">
        <v>18</v>
      </c>
      <c r="B34" s="19" t="s">
        <v>67</v>
      </c>
      <c r="C34" s="12">
        <f>15874268.62+8302.71+1056.17+3365.02+48632.43+1661447.18</f>
        <v>17597072.13</v>
      </c>
      <c r="D34" s="13">
        <v>4048939.88</v>
      </c>
      <c r="E34" s="11">
        <f t="shared" si="0"/>
        <v>23.00916794616787</v>
      </c>
    </row>
    <row r="35" spans="1:5" ht="17.25">
      <c r="A35" s="8" t="s">
        <v>19</v>
      </c>
      <c r="B35" s="18" t="s">
        <v>68</v>
      </c>
      <c r="C35" s="14">
        <f>C36</f>
        <v>37342297.35</v>
      </c>
      <c r="D35" s="9">
        <f>D36</f>
        <v>6367045.5</v>
      </c>
      <c r="E35" s="9">
        <f t="shared" si="0"/>
        <v>17.050492208134056</v>
      </c>
    </row>
    <row r="36" spans="1:5" ht="18">
      <c r="A36" s="10" t="s">
        <v>20</v>
      </c>
      <c r="B36" s="19" t="s">
        <v>69</v>
      </c>
      <c r="C36" s="12">
        <f>22167059.6+10987.66+3594.23+76298.65+20700+4961657.21+102000+10000000</f>
        <v>37342297.35</v>
      </c>
      <c r="D36" s="13">
        <v>6367045.5</v>
      </c>
      <c r="E36" s="11">
        <f t="shared" si="0"/>
        <v>17.050492208134056</v>
      </c>
    </row>
    <row r="37" spans="1:5" ht="17.25">
      <c r="A37" s="8" t="s">
        <v>21</v>
      </c>
      <c r="B37" s="18" t="s">
        <v>70</v>
      </c>
      <c r="C37" s="14">
        <f>SUM(C38:C40)</f>
        <v>7657808.4399999995</v>
      </c>
      <c r="D37" s="9">
        <f>SUM(D38:D40)</f>
        <v>4284151.71</v>
      </c>
      <c r="E37" s="9">
        <f t="shared" si="0"/>
        <v>55.944879577060824</v>
      </c>
    </row>
    <row r="38" spans="1:5" ht="18">
      <c r="A38" s="10" t="s">
        <v>22</v>
      </c>
      <c r="B38" s="19" t="s">
        <v>71</v>
      </c>
      <c r="C38" s="15">
        <v>2217974.52</v>
      </c>
      <c r="D38" s="11">
        <v>534328.53</v>
      </c>
      <c r="E38" s="11">
        <f t="shared" si="0"/>
        <v>24.09083265753657</v>
      </c>
    </row>
    <row r="39" spans="1:5" ht="18">
      <c r="A39" s="10" t="s">
        <v>23</v>
      </c>
      <c r="B39" s="19" t="s">
        <v>72</v>
      </c>
      <c r="C39" s="12">
        <v>177260</v>
      </c>
      <c r="D39" s="11">
        <v>0</v>
      </c>
      <c r="E39" s="11">
        <f t="shared" si="0"/>
        <v>0</v>
      </c>
    </row>
    <row r="40" spans="1:5" ht="18">
      <c r="A40" s="10" t="s">
        <v>24</v>
      </c>
      <c r="B40" s="19" t="s">
        <v>73</v>
      </c>
      <c r="C40" s="12">
        <f>4529099.76+196145.4+489147.77+26961.94+6219.05+15000</f>
        <v>5262573.92</v>
      </c>
      <c r="D40" s="11">
        <v>3749823.18</v>
      </c>
      <c r="E40" s="11">
        <f t="shared" si="0"/>
        <v>71.25454648245586</v>
      </c>
    </row>
    <row r="41" spans="1:5" ht="17.25">
      <c r="A41" s="8" t="s">
        <v>25</v>
      </c>
      <c r="B41" s="18" t="s">
        <v>74</v>
      </c>
      <c r="C41" s="14">
        <f>C42</f>
        <v>3138421.8599999994</v>
      </c>
      <c r="D41" s="9">
        <f>D42</f>
        <v>757595.2</v>
      </c>
      <c r="E41" s="9">
        <f t="shared" si="0"/>
        <v>24.139367930607012</v>
      </c>
    </row>
    <row r="42" spans="1:5" ht="18">
      <c r="A42" s="10" t="s">
        <v>26</v>
      </c>
      <c r="B42" s="19" t="s">
        <v>75</v>
      </c>
      <c r="C42" s="12">
        <f>3028462.09+1524.71+511.53+38851.77+22571.76+46500</f>
        <v>3138421.8599999994</v>
      </c>
      <c r="D42" s="11">
        <v>757595.2</v>
      </c>
      <c r="E42" s="11">
        <f t="shared" si="0"/>
        <v>24.139367930607012</v>
      </c>
    </row>
    <row r="43" ht="18">
      <c r="E43" s="2"/>
    </row>
  </sheetData>
  <sheetProtection/>
  <mergeCells count="7">
    <mergeCell ref="C4:C5"/>
    <mergeCell ref="D4:D5"/>
    <mergeCell ref="E4:E5"/>
    <mergeCell ref="B4:B5"/>
    <mergeCell ref="A2:E2"/>
    <mergeCell ref="A3:E3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2023-02-20T10:53:53Z</cp:lastPrinted>
  <dcterms:created xsi:type="dcterms:W3CDTF">2016-11-03T07:34:17Z</dcterms:created>
  <dcterms:modified xsi:type="dcterms:W3CDTF">2023-04-25T06:05:34Z</dcterms:modified>
  <cp:category/>
  <cp:version/>
  <cp:contentType/>
  <cp:contentStatus/>
</cp:coreProperties>
</file>